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80" windowHeight="6940" firstSheet="1" activeTab="3"/>
  </bookViews>
  <sheets>
    <sheet name="Rekapitulace stavby" sheetId="1" r:id="rId1"/>
    <sheet name="1 - ZATEPLENÍ OBJEKTU (pr..." sheetId="2" r:id="rId2"/>
    <sheet name="2 - VEDLEJŠÍ ROZPOČTOVÉ N..." sheetId="3" r:id="rId3"/>
    <sheet name="Pokyny pro vyplnění" sheetId="4" r:id="rId4"/>
  </sheets>
  <definedNames>
    <definedName name="_xlnm._FilterDatabase" localSheetId="1" hidden="1">'1 - ZATEPLENÍ OBJEKTU (pr...'!$C$108:$K$1235</definedName>
    <definedName name="_xlnm._FilterDatabase" localSheetId="2" hidden="1">'2 - VEDLEJŠÍ ROZPOČTOVÉ N...'!$C$78:$K$85</definedName>
    <definedName name="_xlnm.Print_Titles" localSheetId="1">'1 - ZATEPLENÍ OBJEKTU (pr...'!$108:$108</definedName>
    <definedName name="_xlnm.Print_Titles" localSheetId="2">'2 - VEDLEJŠÍ ROZPOČTOVÉ N...'!$78:$78</definedName>
    <definedName name="_xlnm.Print_Titles" localSheetId="0">'Rekapitulace stavby'!$49:$49</definedName>
    <definedName name="_xlnm.Print_Area" localSheetId="1">'1 - ZATEPLENÍ OBJEKTU (pr...'!$C$4:$J$36,'1 - ZATEPLENÍ OBJEKTU (pr...'!$C$42:$J$90,'1 - ZATEPLENÍ OBJEKTU (pr...'!$C$96:$K$1235</definedName>
    <definedName name="_xlnm.Print_Area" localSheetId="2">'2 - VEDLEJŠÍ ROZPOČTOVÉ N...'!$C$4:$J$36,'2 - VEDLEJŠÍ ROZPOČTOVÉ N...'!$C$42:$J$60,'2 - VEDLEJŠÍ ROZPOČTOVÉ N...'!$C$66:$K$85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85" i="3"/>
  <c r="BH85" i="3"/>
  <c r="BG85" i="3"/>
  <c r="BF85" i="3"/>
  <c r="T85" i="3"/>
  <c r="R85" i="3"/>
  <c r="R83" i="3" s="1"/>
  <c r="P85" i="3"/>
  <c r="BK85" i="3"/>
  <c r="J85" i="3"/>
  <c r="BE85" i="3"/>
  <c r="BI84" i="3"/>
  <c r="BH84" i="3"/>
  <c r="BG84" i="3"/>
  <c r="F32" i="3" s="1"/>
  <c r="BB53" i="1" s="1"/>
  <c r="BF84" i="3"/>
  <c r="T84" i="3"/>
  <c r="T83" i="3" s="1"/>
  <c r="R84" i="3"/>
  <c r="P84" i="3"/>
  <c r="P83" i="3" s="1"/>
  <c r="BK84" i="3"/>
  <c r="BK83" i="3" s="1"/>
  <c r="J83" i="3" s="1"/>
  <c r="J59" i="3" s="1"/>
  <c r="J84" i="3"/>
  <c r="BE84" i="3" s="1"/>
  <c r="BI82" i="3"/>
  <c r="BH82" i="3"/>
  <c r="BG82" i="3"/>
  <c r="BF82" i="3"/>
  <c r="T82" i="3"/>
  <c r="T81" i="3"/>
  <c r="T80" i="3" s="1"/>
  <c r="T79" i="3" s="1"/>
  <c r="R82" i="3"/>
  <c r="R81" i="3"/>
  <c r="P82" i="3"/>
  <c r="P81" i="3"/>
  <c r="P80" i="3" s="1"/>
  <c r="P79" i="3" s="1"/>
  <c r="AU53" i="1" s="1"/>
  <c r="BK82" i="3"/>
  <c r="BK81" i="3" s="1"/>
  <c r="J82" i="3"/>
  <c r="BE82" i="3" s="1"/>
  <c r="J75" i="3"/>
  <c r="F75" i="3"/>
  <c r="F73" i="3"/>
  <c r="E71" i="3"/>
  <c r="J51" i="3"/>
  <c r="F51" i="3"/>
  <c r="F49" i="3"/>
  <c r="E47" i="3"/>
  <c r="J18" i="3"/>
  <c r="E18" i="3"/>
  <c r="J17" i="3"/>
  <c r="J12" i="3"/>
  <c r="E7" i="3"/>
  <c r="E69" i="3" s="1"/>
  <c r="AY52" i="1"/>
  <c r="AX52" i="1"/>
  <c r="BI1235" i="2"/>
  <c r="BH1235" i="2"/>
  <c r="BG1235" i="2"/>
  <c r="BF1235" i="2"/>
  <c r="T1235" i="2"/>
  <c r="T1234" i="2" s="1"/>
  <c r="T1233" i="2" s="1"/>
  <c r="R1235" i="2"/>
  <c r="R1234" i="2"/>
  <c r="R1233" i="2" s="1"/>
  <c r="P1235" i="2"/>
  <c r="P1234" i="2"/>
  <c r="P1233" i="2" s="1"/>
  <c r="BK1235" i="2"/>
  <c r="BK1234" i="2" s="1"/>
  <c r="J1235" i="2"/>
  <c r="BE1235" i="2" s="1"/>
  <c r="BI1232" i="2"/>
  <c r="BH1232" i="2"/>
  <c r="BG1232" i="2"/>
  <c r="BF1232" i="2"/>
  <c r="T1232" i="2"/>
  <c r="R1232" i="2"/>
  <c r="P1232" i="2"/>
  <c r="BK1232" i="2"/>
  <c r="J1232" i="2"/>
  <c r="BE1232" i="2" s="1"/>
  <c r="BI1230" i="2"/>
  <c r="BH1230" i="2"/>
  <c r="BG1230" i="2"/>
  <c r="BF1230" i="2"/>
  <c r="T1230" i="2"/>
  <c r="R1230" i="2"/>
  <c r="P1230" i="2"/>
  <c r="BK1230" i="2"/>
  <c r="J1230" i="2"/>
  <c r="BE1230" i="2" s="1"/>
  <c r="BI1228" i="2"/>
  <c r="BH1228" i="2"/>
  <c r="BG1228" i="2"/>
  <c r="BF1228" i="2"/>
  <c r="T1228" i="2"/>
  <c r="R1228" i="2"/>
  <c r="P1228" i="2"/>
  <c r="BK1228" i="2"/>
  <c r="J1228" i="2"/>
  <c r="BE1228" i="2" s="1"/>
  <c r="BI1226" i="2"/>
  <c r="BH1226" i="2"/>
  <c r="BG1226" i="2"/>
  <c r="BF1226" i="2"/>
  <c r="T1226" i="2"/>
  <c r="R1226" i="2"/>
  <c r="P1226" i="2"/>
  <c r="BK1226" i="2"/>
  <c r="J1226" i="2"/>
  <c r="BE1226" i="2" s="1"/>
  <c r="BI1224" i="2"/>
  <c r="BH1224" i="2"/>
  <c r="BG1224" i="2"/>
  <c r="BF1224" i="2"/>
  <c r="T1224" i="2"/>
  <c r="R1224" i="2"/>
  <c r="P1224" i="2"/>
  <c r="BK1224" i="2"/>
  <c r="J1224" i="2"/>
  <c r="BE1224" i="2" s="1"/>
  <c r="BI1222" i="2"/>
  <c r="BH1222" i="2"/>
  <c r="BG1222" i="2"/>
  <c r="BF1222" i="2"/>
  <c r="T1222" i="2"/>
  <c r="R1222" i="2"/>
  <c r="R1221" i="2" s="1"/>
  <c r="P1222" i="2"/>
  <c r="BK1222" i="2"/>
  <c r="J1222" i="2"/>
  <c r="BE1222" i="2"/>
  <c r="BI1220" i="2"/>
  <c r="BH1220" i="2"/>
  <c r="BG1220" i="2"/>
  <c r="BF1220" i="2"/>
  <c r="T1220" i="2"/>
  <c r="R1220" i="2"/>
  <c r="P1220" i="2"/>
  <c r="BK1220" i="2"/>
  <c r="J1220" i="2"/>
  <c r="BE1220" i="2" s="1"/>
  <c r="BI1199" i="2"/>
  <c r="BH1199" i="2"/>
  <c r="BG1199" i="2"/>
  <c r="BF1199" i="2"/>
  <c r="T1199" i="2"/>
  <c r="R1199" i="2"/>
  <c r="P1199" i="2"/>
  <c r="P1198" i="2" s="1"/>
  <c r="BK1199" i="2"/>
  <c r="J1199" i="2"/>
  <c r="BE1199" i="2" s="1"/>
  <c r="BI1197" i="2"/>
  <c r="BH1197" i="2"/>
  <c r="BG1197" i="2"/>
  <c r="BF1197" i="2"/>
  <c r="T1197" i="2"/>
  <c r="R1197" i="2"/>
  <c r="P1197" i="2"/>
  <c r="BK1197" i="2"/>
  <c r="J1197" i="2"/>
  <c r="BE1197" i="2" s="1"/>
  <c r="BI1196" i="2"/>
  <c r="BH1196" i="2"/>
  <c r="BG1196" i="2"/>
  <c r="BF1196" i="2"/>
  <c r="T1196" i="2"/>
  <c r="R1196" i="2"/>
  <c r="P1196" i="2"/>
  <c r="BK1196" i="2"/>
  <c r="J1196" i="2"/>
  <c r="BE1196" i="2" s="1"/>
  <c r="BI1195" i="2"/>
  <c r="BH1195" i="2"/>
  <c r="BG1195" i="2"/>
  <c r="BF1195" i="2"/>
  <c r="T1195" i="2"/>
  <c r="R1195" i="2"/>
  <c r="P1195" i="2"/>
  <c r="BK1195" i="2"/>
  <c r="J1195" i="2"/>
  <c r="BE1195" i="2" s="1"/>
  <c r="BI1194" i="2"/>
  <c r="BH1194" i="2"/>
  <c r="BG1194" i="2"/>
  <c r="BF1194" i="2"/>
  <c r="T1194" i="2"/>
  <c r="R1194" i="2"/>
  <c r="P1194" i="2"/>
  <c r="BK1194" i="2"/>
  <c r="J1194" i="2"/>
  <c r="BE1194" i="2" s="1"/>
  <c r="BI1192" i="2"/>
  <c r="BH1192" i="2"/>
  <c r="BG1192" i="2"/>
  <c r="BF1192" i="2"/>
  <c r="T1192" i="2"/>
  <c r="R1192" i="2"/>
  <c r="P1192" i="2"/>
  <c r="BK1192" i="2"/>
  <c r="J1192" i="2"/>
  <c r="BE1192" i="2" s="1"/>
  <c r="BI1191" i="2"/>
  <c r="BH1191" i="2"/>
  <c r="BG1191" i="2"/>
  <c r="BF1191" i="2"/>
  <c r="T1191" i="2"/>
  <c r="R1191" i="2"/>
  <c r="P1191" i="2"/>
  <c r="BK1191" i="2"/>
  <c r="J1191" i="2"/>
  <c r="BE1191" i="2"/>
  <c r="BI1190" i="2"/>
  <c r="BH1190" i="2"/>
  <c r="BG1190" i="2"/>
  <c r="BF1190" i="2"/>
  <c r="T1190" i="2"/>
  <c r="R1190" i="2"/>
  <c r="P1190" i="2"/>
  <c r="BK1190" i="2"/>
  <c r="J1190" i="2"/>
  <c r="BE1190" i="2" s="1"/>
  <c r="BI1189" i="2"/>
  <c r="BH1189" i="2"/>
  <c r="BG1189" i="2"/>
  <c r="BF1189" i="2"/>
  <c r="T1189" i="2"/>
  <c r="R1189" i="2"/>
  <c r="P1189" i="2"/>
  <c r="BK1189" i="2"/>
  <c r="J1189" i="2"/>
  <c r="BE1189" i="2" s="1"/>
  <c r="BI1188" i="2"/>
  <c r="BH1188" i="2"/>
  <c r="BG1188" i="2"/>
  <c r="BF1188" i="2"/>
  <c r="T1188" i="2"/>
  <c r="R1188" i="2"/>
  <c r="P1188" i="2"/>
  <c r="BK1188" i="2"/>
  <c r="J1188" i="2"/>
  <c r="BE1188" i="2"/>
  <c r="BI1182" i="2"/>
  <c r="BH1182" i="2"/>
  <c r="BG1182" i="2"/>
  <c r="BF1182" i="2"/>
  <c r="T1182" i="2"/>
  <c r="R1182" i="2"/>
  <c r="P1182" i="2"/>
  <c r="BK1182" i="2"/>
  <c r="J1182" i="2"/>
  <c r="BE1182" i="2" s="1"/>
  <c r="BI1180" i="2"/>
  <c r="BH1180" i="2"/>
  <c r="BG1180" i="2"/>
  <c r="BF1180" i="2"/>
  <c r="T1180" i="2"/>
  <c r="R1180" i="2"/>
  <c r="P1180" i="2"/>
  <c r="BK1180" i="2"/>
  <c r="J1180" i="2"/>
  <c r="BE1180" i="2" s="1"/>
  <c r="BI1178" i="2"/>
  <c r="BH1178" i="2"/>
  <c r="BG1178" i="2"/>
  <c r="BF1178" i="2"/>
  <c r="T1178" i="2"/>
  <c r="R1178" i="2"/>
  <c r="P1178" i="2"/>
  <c r="BK1178" i="2"/>
  <c r="J1178" i="2"/>
  <c r="BE1178" i="2"/>
  <c r="BI1176" i="2"/>
  <c r="BH1176" i="2"/>
  <c r="BG1176" i="2"/>
  <c r="BF1176" i="2"/>
  <c r="T1176" i="2"/>
  <c r="R1176" i="2"/>
  <c r="P1176" i="2"/>
  <c r="BK1176" i="2"/>
  <c r="J1176" i="2"/>
  <c r="BE1176" i="2" s="1"/>
  <c r="BI1174" i="2"/>
  <c r="BH1174" i="2"/>
  <c r="BG1174" i="2"/>
  <c r="BF1174" i="2"/>
  <c r="T1174" i="2"/>
  <c r="R1174" i="2"/>
  <c r="P1174" i="2"/>
  <c r="BK1174" i="2"/>
  <c r="J1174" i="2"/>
  <c r="BE1174" i="2" s="1"/>
  <c r="BI1173" i="2"/>
  <c r="BH1173" i="2"/>
  <c r="BG1173" i="2"/>
  <c r="BF1173" i="2"/>
  <c r="T1173" i="2"/>
  <c r="R1173" i="2"/>
  <c r="P1173" i="2"/>
  <c r="BK1173" i="2"/>
  <c r="J1173" i="2"/>
  <c r="BE1173" i="2" s="1"/>
  <c r="BI1172" i="2"/>
  <c r="BH1172" i="2"/>
  <c r="BG1172" i="2"/>
  <c r="BF1172" i="2"/>
  <c r="T1172" i="2"/>
  <c r="R1172" i="2"/>
  <c r="P1172" i="2"/>
  <c r="BK1172" i="2"/>
  <c r="J1172" i="2"/>
  <c r="BE1172" i="2" s="1"/>
  <c r="BI1171" i="2"/>
  <c r="BH1171" i="2"/>
  <c r="BG1171" i="2"/>
  <c r="BF1171" i="2"/>
  <c r="T1171" i="2"/>
  <c r="R1171" i="2"/>
  <c r="P1171" i="2"/>
  <c r="BK1171" i="2"/>
  <c r="J1171" i="2"/>
  <c r="BE1171" i="2" s="1"/>
  <c r="BI1169" i="2"/>
  <c r="BH1169" i="2"/>
  <c r="BG1169" i="2"/>
  <c r="BF1169" i="2"/>
  <c r="T1169" i="2"/>
  <c r="R1169" i="2"/>
  <c r="P1169" i="2"/>
  <c r="BK1169" i="2"/>
  <c r="J1169" i="2"/>
  <c r="BE1169" i="2" s="1"/>
  <c r="BI1168" i="2"/>
  <c r="BH1168" i="2"/>
  <c r="BG1168" i="2"/>
  <c r="BF1168" i="2"/>
  <c r="T1168" i="2"/>
  <c r="R1168" i="2"/>
  <c r="P1168" i="2"/>
  <c r="BK1168" i="2"/>
  <c r="J1168" i="2"/>
  <c r="BE1168" i="2" s="1"/>
  <c r="BI1167" i="2"/>
  <c r="BH1167" i="2"/>
  <c r="BG1167" i="2"/>
  <c r="BF1167" i="2"/>
  <c r="T1167" i="2"/>
  <c r="R1167" i="2"/>
  <c r="P1167" i="2"/>
  <c r="BK1167" i="2"/>
  <c r="J1167" i="2"/>
  <c r="BE1167" i="2" s="1"/>
  <c r="BI1166" i="2"/>
  <c r="BH1166" i="2"/>
  <c r="BG1166" i="2"/>
  <c r="BF1166" i="2"/>
  <c r="T1166" i="2"/>
  <c r="R1166" i="2"/>
  <c r="P1166" i="2"/>
  <c r="BK1166" i="2"/>
  <c r="J1166" i="2"/>
  <c r="BE1166" i="2" s="1"/>
  <c r="BI1164" i="2"/>
  <c r="BH1164" i="2"/>
  <c r="BG1164" i="2"/>
  <c r="BF1164" i="2"/>
  <c r="T1164" i="2"/>
  <c r="R1164" i="2"/>
  <c r="P1164" i="2"/>
  <c r="BK1164" i="2"/>
  <c r="J1164" i="2"/>
  <c r="BE1164" i="2" s="1"/>
  <c r="BI1163" i="2"/>
  <c r="BH1163" i="2"/>
  <c r="BG1163" i="2"/>
  <c r="BF1163" i="2"/>
  <c r="T1163" i="2"/>
  <c r="R1163" i="2"/>
  <c r="P1163" i="2"/>
  <c r="BK1163" i="2"/>
  <c r="J1163" i="2"/>
  <c r="BE1163" i="2" s="1"/>
  <c r="BI1162" i="2"/>
  <c r="BH1162" i="2"/>
  <c r="BG1162" i="2"/>
  <c r="BF1162" i="2"/>
  <c r="T1162" i="2"/>
  <c r="R1162" i="2"/>
  <c r="P1162" i="2"/>
  <c r="BK1162" i="2"/>
  <c r="J1162" i="2"/>
  <c r="BE1162" i="2" s="1"/>
  <c r="BI1161" i="2"/>
  <c r="BH1161" i="2"/>
  <c r="BG1161" i="2"/>
  <c r="BF1161" i="2"/>
  <c r="T1161" i="2"/>
  <c r="R1161" i="2"/>
  <c r="P1161" i="2"/>
  <c r="BK1161" i="2"/>
  <c r="J1161" i="2"/>
  <c r="BE1161" i="2" s="1"/>
  <c r="BI1160" i="2"/>
  <c r="BH1160" i="2"/>
  <c r="BG1160" i="2"/>
  <c r="BF1160" i="2"/>
  <c r="T1160" i="2"/>
  <c r="R1160" i="2"/>
  <c r="P1160" i="2"/>
  <c r="BK1160" i="2"/>
  <c r="J1160" i="2"/>
  <c r="BE1160" i="2" s="1"/>
  <c r="BI1159" i="2"/>
  <c r="BH1159" i="2"/>
  <c r="BG1159" i="2"/>
  <c r="BF1159" i="2"/>
  <c r="T1159" i="2"/>
  <c r="R1159" i="2"/>
  <c r="P1159" i="2"/>
  <c r="BK1159" i="2"/>
  <c r="J1159" i="2"/>
  <c r="BE1159" i="2" s="1"/>
  <c r="BI1157" i="2"/>
  <c r="BH1157" i="2"/>
  <c r="BG1157" i="2"/>
  <c r="BF1157" i="2"/>
  <c r="T1157" i="2"/>
  <c r="R1157" i="2"/>
  <c r="P1157" i="2"/>
  <c r="BK1157" i="2"/>
  <c r="J1157" i="2"/>
  <c r="BE1157" i="2" s="1"/>
  <c r="BI1156" i="2"/>
  <c r="BH1156" i="2"/>
  <c r="BG1156" i="2"/>
  <c r="BF1156" i="2"/>
  <c r="T1156" i="2"/>
  <c r="R1156" i="2"/>
  <c r="P1156" i="2"/>
  <c r="BK1156" i="2"/>
  <c r="J1156" i="2"/>
  <c r="BE1156" i="2" s="1"/>
  <c r="BI1155" i="2"/>
  <c r="BH1155" i="2"/>
  <c r="BG1155" i="2"/>
  <c r="BF1155" i="2"/>
  <c r="T1155" i="2"/>
  <c r="R1155" i="2"/>
  <c r="P1155" i="2"/>
  <c r="BK1155" i="2"/>
  <c r="J1155" i="2"/>
  <c r="BE1155" i="2" s="1"/>
  <c r="BI1153" i="2"/>
  <c r="BH1153" i="2"/>
  <c r="BG1153" i="2"/>
  <c r="BF1153" i="2"/>
  <c r="T1153" i="2"/>
  <c r="R1153" i="2"/>
  <c r="P1153" i="2"/>
  <c r="BK1153" i="2"/>
  <c r="J1153" i="2"/>
  <c r="BE1153" i="2" s="1"/>
  <c r="BI1151" i="2"/>
  <c r="BH1151" i="2"/>
  <c r="BG1151" i="2"/>
  <c r="BF1151" i="2"/>
  <c r="T1151" i="2"/>
  <c r="R1151" i="2"/>
  <c r="P1151" i="2"/>
  <c r="BK1151" i="2"/>
  <c r="J1151" i="2"/>
  <c r="BE1151" i="2" s="1"/>
  <c r="BI1150" i="2"/>
  <c r="BH1150" i="2"/>
  <c r="BG1150" i="2"/>
  <c r="BF1150" i="2"/>
  <c r="T1150" i="2"/>
  <c r="R1150" i="2"/>
  <c r="P1150" i="2"/>
  <c r="BK1150" i="2"/>
  <c r="J1150" i="2"/>
  <c r="BE1150" i="2" s="1"/>
  <c r="BI1149" i="2"/>
  <c r="BH1149" i="2"/>
  <c r="BG1149" i="2"/>
  <c r="BF1149" i="2"/>
  <c r="T1149" i="2"/>
  <c r="R1149" i="2"/>
  <c r="P1149" i="2"/>
  <c r="BK1149" i="2"/>
  <c r="J1149" i="2"/>
  <c r="BE1149" i="2" s="1"/>
  <c r="BI1148" i="2"/>
  <c r="BH1148" i="2"/>
  <c r="BG1148" i="2"/>
  <c r="BF1148" i="2"/>
  <c r="T1148" i="2"/>
  <c r="R1148" i="2"/>
  <c r="P1148" i="2"/>
  <c r="BK1148" i="2"/>
  <c r="J1148" i="2"/>
  <c r="BE1148" i="2"/>
  <c r="BI1147" i="2"/>
  <c r="BH1147" i="2"/>
  <c r="BG1147" i="2"/>
  <c r="BF1147" i="2"/>
  <c r="T1147" i="2"/>
  <c r="R1147" i="2"/>
  <c r="P1147" i="2"/>
  <c r="BK1147" i="2"/>
  <c r="J1147" i="2"/>
  <c r="BE1147" i="2" s="1"/>
  <c r="BI1146" i="2"/>
  <c r="BH1146" i="2"/>
  <c r="BG1146" i="2"/>
  <c r="BF1146" i="2"/>
  <c r="T1146" i="2"/>
  <c r="R1146" i="2"/>
  <c r="P1146" i="2"/>
  <c r="BK1146" i="2"/>
  <c r="J1146" i="2"/>
  <c r="BE1146" i="2" s="1"/>
  <c r="BI1144" i="2"/>
  <c r="BH1144" i="2"/>
  <c r="BG1144" i="2"/>
  <c r="BF1144" i="2"/>
  <c r="T1144" i="2"/>
  <c r="R1144" i="2"/>
  <c r="P1144" i="2"/>
  <c r="BK1144" i="2"/>
  <c r="J1144" i="2"/>
  <c r="BE1144" i="2" s="1"/>
  <c r="BI1142" i="2"/>
  <c r="BH1142" i="2"/>
  <c r="BG1142" i="2"/>
  <c r="BF1142" i="2"/>
  <c r="T1142" i="2"/>
  <c r="R1142" i="2"/>
  <c r="P1142" i="2"/>
  <c r="BK1142" i="2"/>
  <c r="J1142" i="2"/>
  <c r="BE1142" i="2" s="1"/>
  <c r="BI1141" i="2"/>
  <c r="BH1141" i="2"/>
  <c r="BG1141" i="2"/>
  <c r="BF1141" i="2"/>
  <c r="T1141" i="2"/>
  <c r="R1141" i="2"/>
  <c r="P1141" i="2"/>
  <c r="BK1141" i="2"/>
  <c r="J1141" i="2"/>
  <c r="BE1141" i="2" s="1"/>
  <c r="BI1139" i="2"/>
  <c r="BH1139" i="2"/>
  <c r="BG1139" i="2"/>
  <c r="BF1139" i="2"/>
  <c r="T1139" i="2"/>
  <c r="R1139" i="2"/>
  <c r="P1139" i="2"/>
  <c r="BK1139" i="2"/>
  <c r="J1139" i="2"/>
  <c r="BE1139" i="2" s="1"/>
  <c r="BI1138" i="2"/>
  <c r="BH1138" i="2"/>
  <c r="BG1138" i="2"/>
  <c r="BF1138" i="2"/>
  <c r="T1138" i="2"/>
  <c r="R1138" i="2"/>
  <c r="P1138" i="2"/>
  <c r="BK1138" i="2"/>
  <c r="J1138" i="2"/>
  <c r="BE1138" i="2" s="1"/>
  <c r="BI1137" i="2"/>
  <c r="BH1137" i="2"/>
  <c r="BG1137" i="2"/>
  <c r="BF1137" i="2"/>
  <c r="T1137" i="2"/>
  <c r="R1137" i="2"/>
  <c r="P1137" i="2"/>
  <c r="BK1137" i="2"/>
  <c r="J1137" i="2"/>
  <c r="BE1137" i="2" s="1"/>
  <c r="BI1133" i="2"/>
  <c r="BH1133" i="2"/>
  <c r="BG1133" i="2"/>
  <c r="BF1133" i="2"/>
  <c r="T1133" i="2"/>
  <c r="R1133" i="2"/>
  <c r="P1133" i="2"/>
  <c r="BK1133" i="2"/>
  <c r="J1133" i="2"/>
  <c r="BE1133" i="2" s="1"/>
  <c r="BI1132" i="2"/>
  <c r="BH1132" i="2"/>
  <c r="BG1132" i="2"/>
  <c r="BF1132" i="2"/>
  <c r="T1132" i="2"/>
  <c r="R1132" i="2"/>
  <c r="P1132" i="2"/>
  <c r="BK1132" i="2"/>
  <c r="J1132" i="2"/>
  <c r="BE1132" i="2" s="1"/>
  <c r="BI1130" i="2"/>
  <c r="BH1130" i="2"/>
  <c r="BG1130" i="2"/>
  <c r="BF1130" i="2"/>
  <c r="T1130" i="2"/>
  <c r="R1130" i="2"/>
  <c r="P1130" i="2"/>
  <c r="BK1130" i="2"/>
  <c r="J1130" i="2"/>
  <c r="BE1130" i="2" s="1"/>
  <c r="BI1128" i="2"/>
  <c r="BH1128" i="2"/>
  <c r="BG1128" i="2"/>
  <c r="BF1128" i="2"/>
  <c r="T1128" i="2"/>
  <c r="R1128" i="2"/>
  <c r="P1128" i="2"/>
  <c r="BK1128" i="2"/>
  <c r="J1128" i="2"/>
  <c r="BE1128" i="2" s="1"/>
  <c r="BI1127" i="2"/>
  <c r="BH1127" i="2"/>
  <c r="BG1127" i="2"/>
  <c r="BF1127" i="2"/>
  <c r="T1127" i="2"/>
  <c r="R1127" i="2"/>
  <c r="P1127" i="2"/>
  <c r="BK1127" i="2"/>
  <c r="J1127" i="2"/>
  <c r="BE1127" i="2" s="1"/>
  <c r="BI1125" i="2"/>
  <c r="BH1125" i="2"/>
  <c r="BG1125" i="2"/>
  <c r="BF1125" i="2"/>
  <c r="T1125" i="2"/>
  <c r="R1125" i="2"/>
  <c r="P1125" i="2"/>
  <c r="BK1125" i="2"/>
  <c r="J1125" i="2"/>
  <c r="BE1125" i="2" s="1"/>
  <c r="BI1123" i="2"/>
  <c r="BH1123" i="2"/>
  <c r="BG1123" i="2"/>
  <c r="BF1123" i="2"/>
  <c r="T1123" i="2"/>
  <c r="R1123" i="2"/>
  <c r="P1123" i="2"/>
  <c r="BK1123" i="2"/>
  <c r="J1123" i="2"/>
  <c r="BE1123" i="2" s="1"/>
  <c r="BI1121" i="2"/>
  <c r="BH1121" i="2"/>
  <c r="BG1121" i="2"/>
  <c r="BF1121" i="2"/>
  <c r="T1121" i="2"/>
  <c r="R1121" i="2"/>
  <c r="P1121" i="2"/>
  <c r="BK1121" i="2"/>
  <c r="J1121" i="2"/>
  <c r="BE1121" i="2" s="1"/>
  <c r="BI1119" i="2"/>
  <c r="BH1119" i="2"/>
  <c r="BG1119" i="2"/>
  <c r="BF1119" i="2"/>
  <c r="T1119" i="2"/>
  <c r="R1119" i="2"/>
  <c r="P1119" i="2"/>
  <c r="BK1119" i="2"/>
  <c r="J1119" i="2"/>
  <c r="BE1119" i="2" s="1"/>
  <c r="BI1117" i="2"/>
  <c r="BH1117" i="2"/>
  <c r="BG1117" i="2"/>
  <c r="BF1117" i="2"/>
  <c r="T1117" i="2"/>
  <c r="R1117" i="2"/>
  <c r="P1117" i="2"/>
  <c r="BK1117" i="2"/>
  <c r="J1117" i="2"/>
  <c r="BE1117" i="2" s="1"/>
  <c r="BI1115" i="2"/>
  <c r="BH1115" i="2"/>
  <c r="BG1115" i="2"/>
  <c r="BF1115" i="2"/>
  <c r="T1115" i="2"/>
  <c r="R1115" i="2"/>
  <c r="P1115" i="2"/>
  <c r="BK1115" i="2"/>
  <c r="J1115" i="2"/>
  <c r="BE1115" i="2" s="1"/>
  <c r="BI1113" i="2"/>
  <c r="BH1113" i="2"/>
  <c r="BG1113" i="2"/>
  <c r="BF1113" i="2"/>
  <c r="T1113" i="2"/>
  <c r="R1113" i="2"/>
  <c r="P1113" i="2"/>
  <c r="BK1113" i="2"/>
  <c r="J1113" i="2"/>
  <c r="BE1113" i="2" s="1"/>
  <c r="BI1111" i="2"/>
  <c r="BH1111" i="2"/>
  <c r="BG1111" i="2"/>
  <c r="BF1111" i="2"/>
  <c r="T1111" i="2"/>
  <c r="R1111" i="2"/>
  <c r="P1111" i="2"/>
  <c r="BK1111" i="2"/>
  <c r="J1111" i="2"/>
  <c r="BE1111" i="2" s="1"/>
  <c r="BI1109" i="2"/>
  <c r="BH1109" i="2"/>
  <c r="BG1109" i="2"/>
  <c r="BF1109" i="2"/>
  <c r="T1109" i="2"/>
  <c r="R1109" i="2"/>
  <c r="P1109" i="2"/>
  <c r="BK1109" i="2"/>
  <c r="J1109" i="2"/>
  <c r="BE1109" i="2"/>
  <c r="BI1108" i="2"/>
  <c r="BH1108" i="2"/>
  <c r="BG1108" i="2"/>
  <c r="BF1108" i="2"/>
  <c r="T1108" i="2"/>
  <c r="R1108" i="2"/>
  <c r="P1108" i="2"/>
  <c r="BK1108" i="2"/>
  <c r="J1108" i="2"/>
  <c r="BE1108" i="2" s="1"/>
  <c r="BI1106" i="2"/>
  <c r="BH1106" i="2"/>
  <c r="BG1106" i="2"/>
  <c r="BF1106" i="2"/>
  <c r="T1106" i="2"/>
  <c r="R1106" i="2"/>
  <c r="P1106" i="2"/>
  <c r="BK1106" i="2"/>
  <c r="J1106" i="2"/>
  <c r="BE1106" i="2" s="1"/>
  <c r="BI1104" i="2"/>
  <c r="BH1104" i="2"/>
  <c r="BG1104" i="2"/>
  <c r="BF1104" i="2"/>
  <c r="T1104" i="2"/>
  <c r="R1104" i="2"/>
  <c r="P1104" i="2"/>
  <c r="BK1104" i="2"/>
  <c r="J1104" i="2"/>
  <c r="BE1104" i="2"/>
  <c r="BI1100" i="2"/>
  <c r="BH1100" i="2"/>
  <c r="BG1100" i="2"/>
  <c r="BF1100" i="2"/>
  <c r="T1100" i="2"/>
  <c r="R1100" i="2"/>
  <c r="P1100" i="2"/>
  <c r="BK1100" i="2"/>
  <c r="J1100" i="2"/>
  <c r="BE1100" i="2" s="1"/>
  <c r="BI1098" i="2"/>
  <c r="BH1098" i="2"/>
  <c r="BG1098" i="2"/>
  <c r="BF1098" i="2"/>
  <c r="T1098" i="2"/>
  <c r="R1098" i="2"/>
  <c r="P1098" i="2"/>
  <c r="BK1098" i="2"/>
  <c r="J1098" i="2"/>
  <c r="BE1098" i="2" s="1"/>
  <c r="BI1096" i="2"/>
  <c r="BH1096" i="2"/>
  <c r="BG1096" i="2"/>
  <c r="BF1096" i="2"/>
  <c r="T1096" i="2"/>
  <c r="R1096" i="2"/>
  <c r="P1096" i="2"/>
  <c r="BK1096" i="2"/>
  <c r="J1096" i="2"/>
  <c r="BE1096" i="2" s="1"/>
  <c r="BI1095" i="2"/>
  <c r="BH1095" i="2"/>
  <c r="BG1095" i="2"/>
  <c r="BF1095" i="2"/>
  <c r="T1095" i="2"/>
  <c r="R1095" i="2"/>
  <c r="P1095" i="2"/>
  <c r="BK1095" i="2"/>
  <c r="J1095" i="2"/>
  <c r="BE1095" i="2" s="1"/>
  <c r="BI1093" i="2"/>
  <c r="BH1093" i="2"/>
  <c r="BG1093" i="2"/>
  <c r="BF1093" i="2"/>
  <c r="T1093" i="2"/>
  <c r="R1093" i="2"/>
  <c r="P1093" i="2"/>
  <c r="BK1093" i="2"/>
  <c r="J1093" i="2"/>
  <c r="BE1093" i="2" s="1"/>
  <c r="BI1092" i="2"/>
  <c r="BH1092" i="2"/>
  <c r="BG1092" i="2"/>
  <c r="BF1092" i="2"/>
  <c r="T1092" i="2"/>
  <c r="R1092" i="2"/>
  <c r="P1092" i="2"/>
  <c r="BK1092" i="2"/>
  <c r="J1092" i="2"/>
  <c r="BE1092" i="2" s="1"/>
  <c r="BI1091" i="2"/>
  <c r="BH1091" i="2"/>
  <c r="BG1091" i="2"/>
  <c r="BF1091" i="2"/>
  <c r="T1091" i="2"/>
  <c r="R1091" i="2"/>
  <c r="P1091" i="2"/>
  <c r="BK1091" i="2"/>
  <c r="J1091" i="2"/>
  <c r="BE1091" i="2" s="1"/>
  <c r="BI1090" i="2"/>
  <c r="BH1090" i="2"/>
  <c r="BG1090" i="2"/>
  <c r="BF1090" i="2"/>
  <c r="T1090" i="2"/>
  <c r="R1090" i="2"/>
  <c r="P1090" i="2"/>
  <c r="BK1090" i="2"/>
  <c r="J1090" i="2"/>
  <c r="BE1090" i="2" s="1"/>
  <c r="BI1089" i="2"/>
  <c r="BH1089" i="2"/>
  <c r="BG1089" i="2"/>
  <c r="BF1089" i="2"/>
  <c r="T1089" i="2"/>
  <c r="R1089" i="2"/>
  <c r="P1089" i="2"/>
  <c r="BK1089" i="2"/>
  <c r="J1089" i="2"/>
  <c r="BE1089" i="2" s="1"/>
  <c r="BI1088" i="2"/>
  <c r="BH1088" i="2"/>
  <c r="BG1088" i="2"/>
  <c r="BF1088" i="2"/>
  <c r="T1088" i="2"/>
  <c r="R1088" i="2"/>
  <c r="P1088" i="2"/>
  <c r="BK1088" i="2"/>
  <c r="J1088" i="2"/>
  <c r="BE1088" i="2" s="1"/>
  <c r="BI1086" i="2"/>
  <c r="BH1086" i="2"/>
  <c r="BG1086" i="2"/>
  <c r="BF1086" i="2"/>
  <c r="T1086" i="2"/>
  <c r="R1086" i="2"/>
  <c r="P1086" i="2"/>
  <c r="BK1086" i="2"/>
  <c r="J1086" i="2"/>
  <c r="BE1086" i="2" s="1"/>
  <c r="BI1084" i="2"/>
  <c r="BH1084" i="2"/>
  <c r="BG1084" i="2"/>
  <c r="BF1084" i="2"/>
  <c r="T1084" i="2"/>
  <c r="R1084" i="2"/>
  <c r="P1084" i="2"/>
  <c r="BK1084" i="2"/>
  <c r="J1084" i="2"/>
  <c r="BE1084" i="2" s="1"/>
  <c r="BI1083" i="2"/>
  <c r="BH1083" i="2"/>
  <c r="BG1083" i="2"/>
  <c r="BF1083" i="2"/>
  <c r="T1083" i="2"/>
  <c r="R1083" i="2"/>
  <c r="P1083" i="2"/>
  <c r="BK1083" i="2"/>
  <c r="J1083" i="2"/>
  <c r="BE1083" i="2" s="1"/>
  <c r="BI1081" i="2"/>
  <c r="BH1081" i="2"/>
  <c r="BG1081" i="2"/>
  <c r="BF1081" i="2"/>
  <c r="T1081" i="2"/>
  <c r="R1081" i="2"/>
  <c r="P1081" i="2"/>
  <c r="BK1081" i="2"/>
  <c r="J1081" i="2"/>
  <c r="BE1081" i="2" s="1"/>
  <c r="BI1079" i="2"/>
  <c r="BH1079" i="2"/>
  <c r="BG1079" i="2"/>
  <c r="BF1079" i="2"/>
  <c r="T1079" i="2"/>
  <c r="R1079" i="2"/>
  <c r="P1079" i="2"/>
  <c r="BK1079" i="2"/>
  <c r="J1079" i="2"/>
  <c r="BE1079" i="2" s="1"/>
  <c r="BI1075" i="2"/>
  <c r="BH1075" i="2"/>
  <c r="BG1075" i="2"/>
  <c r="BF1075" i="2"/>
  <c r="T1075" i="2"/>
  <c r="R1075" i="2"/>
  <c r="P1075" i="2"/>
  <c r="BK1075" i="2"/>
  <c r="J1075" i="2"/>
  <c r="BE1075" i="2" s="1"/>
  <c r="BI1069" i="2"/>
  <c r="BH1069" i="2"/>
  <c r="BG1069" i="2"/>
  <c r="BF1069" i="2"/>
  <c r="T1069" i="2"/>
  <c r="R1069" i="2"/>
  <c r="P1069" i="2"/>
  <c r="BK1069" i="2"/>
  <c r="J1069" i="2"/>
  <c r="BE1069" i="2" s="1"/>
  <c r="BI1063" i="2"/>
  <c r="BH1063" i="2"/>
  <c r="BG1063" i="2"/>
  <c r="BF1063" i="2"/>
  <c r="T1063" i="2"/>
  <c r="R1063" i="2"/>
  <c r="P1063" i="2"/>
  <c r="BK1063" i="2"/>
  <c r="J1063" i="2"/>
  <c r="BE1063" i="2" s="1"/>
  <c r="BI1061" i="2"/>
  <c r="BH1061" i="2"/>
  <c r="BG1061" i="2"/>
  <c r="BF1061" i="2"/>
  <c r="T1061" i="2"/>
  <c r="R1061" i="2"/>
  <c r="P1061" i="2"/>
  <c r="BK1061" i="2"/>
  <c r="J1061" i="2"/>
  <c r="BE1061" i="2" s="1"/>
  <c r="BI1059" i="2"/>
  <c r="BH1059" i="2"/>
  <c r="BG1059" i="2"/>
  <c r="BF1059" i="2"/>
  <c r="T1059" i="2"/>
  <c r="R1059" i="2"/>
  <c r="P1059" i="2"/>
  <c r="BK1059" i="2"/>
  <c r="J1059" i="2"/>
  <c r="BE1059" i="2" s="1"/>
  <c r="BI1057" i="2"/>
  <c r="BH1057" i="2"/>
  <c r="BG1057" i="2"/>
  <c r="BF1057" i="2"/>
  <c r="T1057" i="2"/>
  <c r="R1057" i="2"/>
  <c r="P1057" i="2"/>
  <c r="BK1057" i="2"/>
  <c r="J1057" i="2"/>
  <c r="BE1057" i="2" s="1"/>
  <c r="BI1055" i="2"/>
  <c r="BH1055" i="2"/>
  <c r="BG1055" i="2"/>
  <c r="BF1055" i="2"/>
  <c r="T1055" i="2"/>
  <c r="R1055" i="2"/>
  <c r="P1055" i="2"/>
  <c r="BK1055" i="2"/>
  <c r="J1055" i="2"/>
  <c r="BE1055" i="2" s="1"/>
  <c r="BI1053" i="2"/>
  <c r="BH1053" i="2"/>
  <c r="BG1053" i="2"/>
  <c r="BF1053" i="2"/>
  <c r="T1053" i="2"/>
  <c r="R1053" i="2"/>
  <c r="P1053" i="2"/>
  <c r="BK1053" i="2"/>
  <c r="J1053" i="2"/>
  <c r="BE1053" i="2" s="1"/>
  <c r="BI1051" i="2"/>
  <c r="BH1051" i="2"/>
  <c r="BG1051" i="2"/>
  <c r="BF1051" i="2"/>
  <c r="T1051" i="2"/>
  <c r="R1051" i="2"/>
  <c r="P1051" i="2"/>
  <c r="BK1051" i="2"/>
  <c r="J1051" i="2"/>
  <c r="BE1051" i="2" s="1"/>
  <c r="BI1048" i="2"/>
  <c r="BH1048" i="2"/>
  <c r="BG1048" i="2"/>
  <c r="BF1048" i="2"/>
  <c r="T1048" i="2"/>
  <c r="T1047" i="2" s="1"/>
  <c r="R1048" i="2"/>
  <c r="R1047" i="2" s="1"/>
  <c r="P1048" i="2"/>
  <c r="P1047" i="2" s="1"/>
  <c r="BK1048" i="2"/>
  <c r="BK1047" i="2" s="1"/>
  <c r="J1047" i="2" s="1"/>
  <c r="J75" i="2" s="1"/>
  <c r="J1048" i="2"/>
  <c r="BE1048" i="2" s="1"/>
  <c r="BI1042" i="2"/>
  <c r="BH1042" i="2"/>
  <c r="BG1042" i="2"/>
  <c r="BF1042" i="2"/>
  <c r="T1042" i="2"/>
  <c r="R1042" i="2"/>
  <c r="P1042" i="2"/>
  <c r="BK1042" i="2"/>
  <c r="J1042" i="2"/>
  <c r="BE1042" i="2" s="1"/>
  <c r="BI1041" i="2"/>
  <c r="BH1041" i="2"/>
  <c r="BG1041" i="2"/>
  <c r="BF1041" i="2"/>
  <c r="T1041" i="2"/>
  <c r="R1041" i="2"/>
  <c r="P1041" i="2"/>
  <c r="BK1041" i="2"/>
  <c r="J1041" i="2"/>
  <c r="BE1041" i="2" s="1"/>
  <c r="BI1040" i="2"/>
  <c r="BH1040" i="2"/>
  <c r="BG1040" i="2"/>
  <c r="BF1040" i="2"/>
  <c r="T1040" i="2"/>
  <c r="R1040" i="2"/>
  <c r="P1040" i="2"/>
  <c r="BK1040" i="2"/>
  <c r="J1040" i="2"/>
  <c r="BE1040" i="2" s="1"/>
  <c r="BI1038" i="2"/>
  <c r="BH1038" i="2"/>
  <c r="BG1038" i="2"/>
  <c r="BF1038" i="2"/>
  <c r="T1038" i="2"/>
  <c r="R1038" i="2"/>
  <c r="P1038" i="2"/>
  <c r="BK1038" i="2"/>
  <c r="J1038" i="2"/>
  <c r="BE1038" i="2" s="1"/>
  <c r="BI1037" i="2"/>
  <c r="BH1037" i="2"/>
  <c r="BG1037" i="2"/>
  <c r="BF1037" i="2"/>
  <c r="T1037" i="2"/>
  <c r="R1037" i="2"/>
  <c r="P1037" i="2"/>
  <c r="BK1037" i="2"/>
  <c r="J1037" i="2"/>
  <c r="BE1037" i="2" s="1"/>
  <c r="BI1033" i="2"/>
  <c r="BH1033" i="2"/>
  <c r="BG1033" i="2"/>
  <c r="BF1033" i="2"/>
  <c r="T1033" i="2"/>
  <c r="R1033" i="2"/>
  <c r="P1033" i="2"/>
  <c r="BK1033" i="2"/>
  <c r="J1033" i="2"/>
  <c r="BE1033" i="2" s="1"/>
  <c r="BI1029" i="2"/>
  <c r="BH1029" i="2"/>
  <c r="BG1029" i="2"/>
  <c r="BF1029" i="2"/>
  <c r="T1029" i="2"/>
  <c r="R1029" i="2"/>
  <c r="P1029" i="2"/>
  <c r="BK1029" i="2"/>
  <c r="J1029" i="2"/>
  <c r="BE1029" i="2" s="1"/>
  <c r="BI1027" i="2"/>
  <c r="BH1027" i="2"/>
  <c r="BG1027" i="2"/>
  <c r="BF1027" i="2"/>
  <c r="T1027" i="2"/>
  <c r="R1027" i="2"/>
  <c r="P1027" i="2"/>
  <c r="BK1027" i="2"/>
  <c r="J1027" i="2"/>
  <c r="BE1027" i="2" s="1"/>
  <c r="BI1025" i="2"/>
  <c r="BH1025" i="2"/>
  <c r="BG1025" i="2"/>
  <c r="BF1025" i="2"/>
  <c r="T1025" i="2"/>
  <c r="R1025" i="2"/>
  <c r="P1025" i="2"/>
  <c r="BK1025" i="2"/>
  <c r="J1025" i="2"/>
  <c r="BE1025" i="2" s="1"/>
  <c r="BI1019" i="2"/>
  <c r="BH1019" i="2"/>
  <c r="BG1019" i="2"/>
  <c r="BF1019" i="2"/>
  <c r="T1019" i="2"/>
  <c r="R1019" i="2"/>
  <c r="P1019" i="2"/>
  <c r="BK1019" i="2"/>
  <c r="J1019" i="2"/>
  <c r="BE1019" i="2" s="1"/>
  <c r="BI987" i="2"/>
  <c r="BH987" i="2"/>
  <c r="BG987" i="2"/>
  <c r="BF987" i="2"/>
  <c r="T987" i="2"/>
  <c r="R987" i="2"/>
  <c r="P987" i="2"/>
  <c r="BK987" i="2"/>
  <c r="J987" i="2"/>
  <c r="BE987" i="2" s="1"/>
  <c r="BI971" i="2"/>
  <c r="BH971" i="2"/>
  <c r="BG971" i="2"/>
  <c r="BF971" i="2"/>
  <c r="T971" i="2"/>
  <c r="R971" i="2"/>
  <c r="P971" i="2"/>
  <c r="BK971" i="2"/>
  <c r="J971" i="2"/>
  <c r="BE971" i="2" s="1"/>
  <c r="BI932" i="2"/>
  <c r="BH932" i="2"/>
  <c r="BG932" i="2"/>
  <c r="BF932" i="2"/>
  <c r="T932" i="2"/>
  <c r="R932" i="2"/>
  <c r="P932" i="2"/>
  <c r="BK932" i="2"/>
  <c r="J932" i="2"/>
  <c r="BE932" i="2" s="1"/>
  <c r="BI930" i="2"/>
  <c r="BH930" i="2"/>
  <c r="BG930" i="2"/>
  <c r="BF930" i="2"/>
  <c r="T930" i="2"/>
  <c r="R930" i="2"/>
  <c r="P930" i="2"/>
  <c r="BK930" i="2"/>
  <c r="J930" i="2"/>
  <c r="BE930" i="2" s="1"/>
  <c r="BI925" i="2"/>
  <c r="BH925" i="2"/>
  <c r="BG925" i="2"/>
  <c r="BF925" i="2"/>
  <c r="T925" i="2"/>
  <c r="R925" i="2"/>
  <c r="P925" i="2"/>
  <c r="BK925" i="2"/>
  <c r="J925" i="2"/>
  <c r="BE925" i="2" s="1"/>
  <c r="BI924" i="2"/>
  <c r="BH924" i="2"/>
  <c r="BG924" i="2"/>
  <c r="BF924" i="2"/>
  <c r="T924" i="2"/>
  <c r="R924" i="2"/>
  <c r="P924" i="2"/>
  <c r="BK924" i="2"/>
  <c r="J924" i="2"/>
  <c r="BE924" i="2" s="1"/>
  <c r="BI923" i="2"/>
  <c r="BH923" i="2"/>
  <c r="BG923" i="2"/>
  <c r="BF923" i="2"/>
  <c r="T923" i="2"/>
  <c r="R923" i="2"/>
  <c r="P923" i="2"/>
  <c r="BK923" i="2"/>
  <c r="J923" i="2"/>
  <c r="BE923" i="2" s="1"/>
  <c r="BI921" i="2"/>
  <c r="BH921" i="2"/>
  <c r="BG921" i="2"/>
  <c r="BF921" i="2"/>
  <c r="T921" i="2"/>
  <c r="R921" i="2"/>
  <c r="P921" i="2"/>
  <c r="BK921" i="2"/>
  <c r="J921" i="2"/>
  <c r="BE921" i="2" s="1"/>
  <c r="BI919" i="2"/>
  <c r="BH919" i="2"/>
  <c r="BG919" i="2"/>
  <c r="BF919" i="2"/>
  <c r="T919" i="2"/>
  <c r="R919" i="2"/>
  <c r="P919" i="2"/>
  <c r="BK919" i="2"/>
  <c r="J919" i="2"/>
  <c r="BE919" i="2" s="1"/>
  <c r="BI915" i="2"/>
  <c r="BH915" i="2"/>
  <c r="BG915" i="2"/>
  <c r="BF915" i="2"/>
  <c r="T915" i="2"/>
  <c r="R915" i="2"/>
  <c r="P915" i="2"/>
  <c r="BK915" i="2"/>
  <c r="J915" i="2"/>
  <c r="BE915" i="2" s="1"/>
  <c r="BI914" i="2"/>
  <c r="BH914" i="2"/>
  <c r="BG914" i="2"/>
  <c r="BF914" i="2"/>
  <c r="T914" i="2"/>
  <c r="R914" i="2"/>
  <c r="P914" i="2"/>
  <c r="BK914" i="2"/>
  <c r="J914" i="2"/>
  <c r="BE914" i="2" s="1"/>
  <c r="BI913" i="2"/>
  <c r="BH913" i="2"/>
  <c r="BG913" i="2"/>
  <c r="BF913" i="2"/>
  <c r="T913" i="2"/>
  <c r="R913" i="2"/>
  <c r="P913" i="2"/>
  <c r="BK913" i="2"/>
  <c r="J913" i="2"/>
  <c r="BE913" i="2" s="1"/>
  <c r="BI911" i="2"/>
  <c r="BH911" i="2"/>
  <c r="BG911" i="2"/>
  <c r="BF911" i="2"/>
  <c r="T911" i="2"/>
  <c r="R911" i="2"/>
  <c r="P911" i="2"/>
  <c r="BK911" i="2"/>
  <c r="J911" i="2"/>
  <c r="BE911" i="2" s="1"/>
  <c r="BI910" i="2"/>
  <c r="BH910" i="2"/>
  <c r="BG910" i="2"/>
  <c r="BF910" i="2"/>
  <c r="T910" i="2"/>
  <c r="R910" i="2"/>
  <c r="P910" i="2"/>
  <c r="BK910" i="2"/>
  <c r="J910" i="2"/>
  <c r="BE910" i="2" s="1"/>
  <c r="BI900" i="2"/>
  <c r="BH900" i="2"/>
  <c r="BG900" i="2"/>
  <c r="BF900" i="2"/>
  <c r="T900" i="2"/>
  <c r="R900" i="2"/>
  <c r="P900" i="2"/>
  <c r="BK900" i="2"/>
  <c r="J900" i="2"/>
  <c r="BE900" i="2" s="1"/>
  <c r="BI894" i="2"/>
  <c r="BH894" i="2"/>
  <c r="BG894" i="2"/>
  <c r="BF894" i="2"/>
  <c r="T894" i="2"/>
  <c r="R894" i="2"/>
  <c r="P894" i="2"/>
  <c r="BK894" i="2"/>
  <c r="J894" i="2"/>
  <c r="BE894" i="2" s="1"/>
  <c r="BI884" i="2"/>
  <c r="BH884" i="2"/>
  <c r="BG884" i="2"/>
  <c r="BF884" i="2"/>
  <c r="T884" i="2"/>
  <c r="R884" i="2"/>
  <c r="P884" i="2"/>
  <c r="BK884" i="2"/>
  <c r="J884" i="2"/>
  <c r="BE884" i="2" s="1"/>
  <c r="BI877" i="2"/>
  <c r="BH877" i="2"/>
  <c r="BG877" i="2"/>
  <c r="BF877" i="2"/>
  <c r="T877" i="2"/>
  <c r="R877" i="2"/>
  <c r="P877" i="2"/>
  <c r="BK877" i="2"/>
  <c r="J877" i="2"/>
  <c r="BE877" i="2" s="1"/>
  <c r="BI869" i="2"/>
  <c r="BH869" i="2"/>
  <c r="BG869" i="2"/>
  <c r="BF869" i="2"/>
  <c r="T869" i="2"/>
  <c r="R869" i="2"/>
  <c r="P869" i="2"/>
  <c r="BK869" i="2"/>
  <c r="J869" i="2"/>
  <c r="BE869" i="2" s="1"/>
  <c r="BI865" i="2"/>
  <c r="BH865" i="2"/>
  <c r="BG865" i="2"/>
  <c r="BF865" i="2"/>
  <c r="T865" i="2"/>
  <c r="R865" i="2"/>
  <c r="P865" i="2"/>
  <c r="BK865" i="2"/>
  <c r="J865" i="2"/>
  <c r="BE865" i="2" s="1"/>
  <c r="BI863" i="2"/>
  <c r="BH863" i="2"/>
  <c r="BG863" i="2"/>
  <c r="BF863" i="2"/>
  <c r="T863" i="2"/>
  <c r="R863" i="2"/>
  <c r="P863" i="2"/>
  <c r="BK863" i="2"/>
  <c r="J863" i="2"/>
  <c r="BE863" i="2" s="1"/>
  <c r="BI851" i="2"/>
  <c r="BH851" i="2"/>
  <c r="BG851" i="2"/>
  <c r="BF851" i="2"/>
  <c r="T851" i="2"/>
  <c r="R851" i="2"/>
  <c r="P851" i="2"/>
  <c r="BK851" i="2"/>
  <c r="J851" i="2"/>
  <c r="BE851" i="2" s="1"/>
  <c r="BI842" i="2"/>
  <c r="BH842" i="2"/>
  <c r="BG842" i="2"/>
  <c r="BF842" i="2"/>
  <c r="T842" i="2"/>
  <c r="R842" i="2"/>
  <c r="P842" i="2"/>
  <c r="BK842" i="2"/>
  <c r="J842" i="2"/>
  <c r="BE842" i="2" s="1"/>
  <c r="BI834" i="2"/>
  <c r="BH834" i="2"/>
  <c r="BG834" i="2"/>
  <c r="BF834" i="2"/>
  <c r="T834" i="2"/>
  <c r="R834" i="2"/>
  <c r="P834" i="2"/>
  <c r="BK834" i="2"/>
  <c r="J834" i="2"/>
  <c r="BE834" i="2" s="1"/>
  <c r="BI832" i="2"/>
  <c r="BH832" i="2"/>
  <c r="BG832" i="2"/>
  <c r="BF832" i="2"/>
  <c r="T832" i="2"/>
  <c r="R832" i="2"/>
  <c r="P832" i="2"/>
  <c r="BK832" i="2"/>
  <c r="J832" i="2"/>
  <c r="BE832" i="2" s="1"/>
  <c r="BI826" i="2"/>
  <c r="BH826" i="2"/>
  <c r="BG826" i="2"/>
  <c r="BF826" i="2"/>
  <c r="T826" i="2"/>
  <c r="R826" i="2"/>
  <c r="P826" i="2"/>
  <c r="BK826" i="2"/>
  <c r="J826" i="2"/>
  <c r="BE826" i="2" s="1"/>
  <c r="BI819" i="2"/>
  <c r="BH819" i="2"/>
  <c r="BG819" i="2"/>
  <c r="BF819" i="2"/>
  <c r="T819" i="2"/>
  <c r="R819" i="2"/>
  <c r="P819" i="2"/>
  <c r="BK819" i="2"/>
  <c r="J819" i="2"/>
  <c r="BE819" i="2" s="1"/>
  <c r="BI809" i="2"/>
  <c r="BH809" i="2"/>
  <c r="BG809" i="2"/>
  <c r="BF809" i="2"/>
  <c r="T809" i="2"/>
  <c r="R809" i="2"/>
  <c r="P809" i="2"/>
  <c r="BK809" i="2"/>
  <c r="J809" i="2"/>
  <c r="BE809" i="2" s="1"/>
  <c r="BI798" i="2"/>
  <c r="BH798" i="2"/>
  <c r="BG798" i="2"/>
  <c r="BF798" i="2"/>
  <c r="T798" i="2"/>
  <c r="R798" i="2"/>
  <c r="P798" i="2"/>
  <c r="BK798" i="2"/>
  <c r="J798" i="2"/>
  <c r="BE798" i="2" s="1"/>
  <c r="BI795" i="2"/>
  <c r="BH795" i="2"/>
  <c r="BG795" i="2"/>
  <c r="BF795" i="2"/>
  <c r="T795" i="2"/>
  <c r="R795" i="2"/>
  <c r="P795" i="2"/>
  <c r="BK795" i="2"/>
  <c r="J795" i="2"/>
  <c r="BE795" i="2" s="1"/>
  <c r="BI788" i="2"/>
  <c r="BH788" i="2"/>
  <c r="BG788" i="2"/>
  <c r="BF788" i="2"/>
  <c r="T788" i="2"/>
  <c r="R788" i="2"/>
  <c r="P788" i="2"/>
  <c r="BK788" i="2"/>
  <c r="J788" i="2"/>
  <c r="BE788" i="2" s="1"/>
  <c r="BI781" i="2"/>
  <c r="BH781" i="2"/>
  <c r="BG781" i="2"/>
  <c r="BF781" i="2"/>
  <c r="T781" i="2"/>
  <c r="R781" i="2"/>
  <c r="P781" i="2"/>
  <c r="BK781" i="2"/>
  <c r="J781" i="2"/>
  <c r="BE781" i="2"/>
  <c r="BI780" i="2"/>
  <c r="BH780" i="2"/>
  <c r="BG780" i="2"/>
  <c r="BF780" i="2"/>
  <c r="T780" i="2"/>
  <c r="R780" i="2"/>
  <c r="P780" i="2"/>
  <c r="BK780" i="2"/>
  <c r="J780" i="2"/>
  <c r="BE780" i="2" s="1"/>
  <c r="BI779" i="2"/>
  <c r="BH779" i="2"/>
  <c r="BG779" i="2"/>
  <c r="BF779" i="2"/>
  <c r="T779" i="2"/>
  <c r="R779" i="2"/>
  <c r="P779" i="2"/>
  <c r="BK779" i="2"/>
  <c r="J779" i="2"/>
  <c r="BE779" i="2" s="1"/>
  <c r="BI778" i="2"/>
  <c r="BH778" i="2"/>
  <c r="BG778" i="2"/>
  <c r="BF778" i="2"/>
  <c r="T778" i="2"/>
  <c r="R778" i="2"/>
  <c r="P778" i="2"/>
  <c r="BK778" i="2"/>
  <c r="J778" i="2"/>
  <c r="BE778" i="2" s="1"/>
  <c r="BI777" i="2"/>
  <c r="BH777" i="2"/>
  <c r="BG777" i="2"/>
  <c r="BF777" i="2"/>
  <c r="T777" i="2"/>
  <c r="R777" i="2"/>
  <c r="P777" i="2"/>
  <c r="BK777" i="2"/>
  <c r="J777" i="2"/>
  <c r="BE777" i="2" s="1"/>
  <c r="BI775" i="2"/>
  <c r="BH775" i="2"/>
  <c r="BG775" i="2"/>
  <c r="BF775" i="2"/>
  <c r="T775" i="2"/>
  <c r="R775" i="2"/>
  <c r="P775" i="2"/>
  <c r="BK775" i="2"/>
  <c r="J775" i="2"/>
  <c r="BE775" i="2" s="1"/>
  <c r="BI774" i="2"/>
  <c r="BH774" i="2"/>
  <c r="BG774" i="2"/>
  <c r="BF774" i="2"/>
  <c r="T774" i="2"/>
  <c r="R774" i="2"/>
  <c r="P774" i="2"/>
  <c r="BK774" i="2"/>
  <c r="J774" i="2"/>
  <c r="BE774" i="2" s="1"/>
  <c r="BI773" i="2"/>
  <c r="BH773" i="2"/>
  <c r="BG773" i="2"/>
  <c r="BF773" i="2"/>
  <c r="T773" i="2"/>
  <c r="R773" i="2"/>
  <c r="P773" i="2"/>
  <c r="BK773" i="2"/>
  <c r="J773" i="2"/>
  <c r="BE773" i="2" s="1"/>
  <c r="BI772" i="2"/>
  <c r="BH772" i="2"/>
  <c r="BG772" i="2"/>
  <c r="BF772" i="2"/>
  <c r="T772" i="2"/>
  <c r="R772" i="2"/>
  <c r="P772" i="2"/>
  <c r="BK772" i="2"/>
  <c r="J772" i="2"/>
  <c r="BE772" i="2" s="1"/>
  <c r="BI771" i="2"/>
  <c r="BH771" i="2"/>
  <c r="BG771" i="2"/>
  <c r="BF771" i="2"/>
  <c r="T771" i="2"/>
  <c r="R771" i="2"/>
  <c r="P771" i="2"/>
  <c r="BK771" i="2"/>
  <c r="J771" i="2"/>
  <c r="BE771" i="2" s="1"/>
  <c r="BI770" i="2"/>
  <c r="BH770" i="2"/>
  <c r="BG770" i="2"/>
  <c r="BF770" i="2"/>
  <c r="T770" i="2"/>
  <c r="R770" i="2"/>
  <c r="P770" i="2"/>
  <c r="BK770" i="2"/>
  <c r="J770" i="2"/>
  <c r="BE770" i="2" s="1"/>
  <c r="BI769" i="2"/>
  <c r="BH769" i="2"/>
  <c r="BG769" i="2"/>
  <c r="BF769" i="2"/>
  <c r="T769" i="2"/>
  <c r="R769" i="2"/>
  <c r="P769" i="2"/>
  <c r="BK769" i="2"/>
  <c r="J769" i="2"/>
  <c r="BE769" i="2" s="1"/>
  <c r="BI768" i="2"/>
  <c r="BH768" i="2"/>
  <c r="BG768" i="2"/>
  <c r="BF768" i="2"/>
  <c r="T768" i="2"/>
  <c r="R768" i="2"/>
  <c r="P768" i="2"/>
  <c r="BK768" i="2"/>
  <c r="J768" i="2"/>
  <c r="BE768" i="2" s="1"/>
  <c r="BI765" i="2"/>
  <c r="BH765" i="2"/>
  <c r="BG765" i="2"/>
  <c r="BF765" i="2"/>
  <c r="T765" i="2"/>
  <c r="R765" i="2"/>
  <c r="P765" i="2"/>
  <c r="BK765" i="2"/>
  <c r="J765" i="2"/>
  <c r="BE765" i="2" s="1"/>
  <c r="BI764" i="2"/>
  <c r="BH764" i="2"/>
  <c r="BG764" i="2"/>
  <c r="BF764" i="2"/>
  <c r="T764" i="2"/>
  <c r="R764" i="2"/>
  <c r="P764" i="2"/>
  <c r="BK764" i="2"/>
  <c r="J764" i="2"/>
  <c r="BE764" i="2" s="1"/>
  <c r="BI762" i="2"/>
  <c r="BH762" i="2"/>
  <c r="BG762" i="2"/>
  <c r="BF762" i="2"/>
  <c r="T762" i="2"/>
  <c r="R762" i="2"/>
  <c r="P762" i="2"/>
  <c r="BK762" i="2"/>
  <c r="J762" i="2"/>
  <c r="BE762" i="2" s="1"/>
  <c r="BI753" i="2"/>
  <c r="BH753" i="2"/>
  <c r="BG753" i="2"/>
  <c r="BF753" i="2"/>
  <c r="T753" i="2"/>
  <c r="R753" i="2"/>
  <c r="P753" i="2"/>
  <c r="BK753" i="2"/>
  <c r="J753" i="2"/>
  <c r="BE753" i="2" s="1"/>
  <c r="BI752" i="2"/>
  <c r="BH752" i="2"/>
  <c r="BG752" i="2"/>
  <c r="BF752" i="2"/>
  <c r="T752" i="2"/>
  <c r="R752" i="2"/>
  <c r="P752" i="2"/>
  <c r="BK752" i="2"/>
  <c r="J752" i="2"/>
  <c r="BE752" i="2" s="1"/>
  <c r="BI750" i="2"/>
  <c r="BH750" i="2"/>
  <c r="BG750" i="2"/>
  <c r="BF750" i="2"/>
  <c r="T750" i="2"/>
  <c r="R750" i="2"/>
  <c r="P750" i="2"/>
  <c r="BK750" i="2"/>
  <c r="J750" i="2"/>
  <c r="BE750" i="2" s="1"/>
  <c r="BI739" i="2"/>
  <c r="BH739" i="2"/>
  <c r="BG739" i="2"/>
  <c r="BF739" i="2"/>
  <c r="T739" i="2"/>
  <c r="R739" i="2"/>
  <c r="P739" i="2"/>
  <c r="BK739" i="2"/>
  <c r="J739" i="2"/>
  <c r="BE739" i="2"/>
  <c r="BI731" i="2"/>
  <c r="BH731" i="2"/>
  <c r="BG731" i="2"/>
  <c r="BF731" i="2"/>
  <c r="T731" i="2"/>
  <c r="R731" i="2"/>
  <c r="P731" i="2"/>
  <c r="BK731" i="2"/>
  <c r="J731" i="2"/>
  <c r="BE731" i="2" s="1"/>
  <c r="BI730" i="2"/>
  <c r="BH730" i="2"/>
  <c r="BG730" i="2"/>
  <c r="BF730" i="2"/>
  <c r="T730" i="2"/>
  <c r="R730" i="2"/>
  <c r="P730" i="2"/>
  <c r="BK730" i="2"/>
  <c r="J730" i="2"/>
  <c r="BE730" i="2" s="1"/>
  <c r="BI729" i="2"/>
  <c r="BH729" i="2"/>
  <c r="BG729" i="2"/>
  <c r="BF729" i="2"/>
  <c r="T729" i="2"/>
  <c r="R729" i="2"/>
  <c r="P729" i="2"/>
  <c r="BK729" i="2"/>
  <c r="J729" i="2"/>
  <c r="BE729" i="2" s="1"/>
  <c r="BI728" i="2"/>
  <c r="BH728" i="2"/>
  <c r="BG728" i="2"/>
  <c r="BF728" i="2"/>
  <c r="T728" i="2"/>
  <c r="R728" i="2"/>
  <c r="P728" i="2"/>
  <c r="BK728" i="2"/>
  <c r="J728" i="2"/>
  <c r="BE728" i="2" s="1"/>
  <c r="BI719" i="2"/>
  <c r="BH719" i="2"/>
  <c r="BG719" i="2"/>
  <c r="BF719" i="2"/>
  <c r="T719" i="2"/>
  <c r="R719" i="2"/>
  <c r="P719" i="2"/>
  <c r="BK719" i="2"/>
  <c r="J719" i="2"/>
  <c r="BE719" i="2" s="1"/>
  <c r="BI716" i="2"/>
  <c r="BH716" i="2"/>
  <c r="BG716" i="2"/>
  <c r="BF716" i="2"/>
  <c r="T716" i="2"/>
  <c r="R716" i="2"/>
  <c r="P716" i="2"/>
  <c r="BK716" i="2"/>
  <c r="J716" i="2"/>
  <c r="BE716" i="2" s="1"/>
  <c r="BI714" i="2"/>
  <c r="BH714" i="2"/>
  <c r="BG714" i="2"/>
  <c r="BF714" i="2"/>
  <c r="T714" i="2"/>
  <c r="R714" i="2"/>
  <c r="P714" i="2"/>
  <c r="BK714" i="2"/>
  <c r="J714" i="2"/>
  <c r="BE714" i="2" s="1"/>
  <c r="BI705" i="2"/>
  <c r="BH705" i="2"/>
  <c r="BG705" i="2"/>
  <c r="BF705" i="2"/>
  <c r="T705" i="2"/>
  <c r="R705" i="2"/>
  <c r="P705" i="2"/>
  <c r="BK705" i="2"/>
  <c r="J705" i="2"/>
  <c r="BE705" i="2" s="1"/>
  <c r="BI703" i="2"/>
  <c r="BH703" i="2"/>
  <c r="BG703" i="2"/>
  <c r="BF703" i="2"/>
  <c r="T703" i="2"/>
  <c r="R703" i="2"/>
  <c r="P703" i="2"/>
  <c r="BK703" i="2"/>
  <c r="J703" i="2"/>
  <c r="BE703" i="2" s="1"/>
  <c r="BI684" i="2"/>
  <c r="BH684" i="2"/>
  <c r="BG684" i="2"/>
  <c r="BF684" i="2"/>
  <c r="T684" i="2"/>
  <c r="R684" i="2"/>
  <c r="P684" i="2"/>
  <c r="BK684" i="2"/>
  <c r="J684" i="2"/>
  <c r="BE684" i="2" s="1"/>
  <c r="BI683" i="2"/>
  <c r="BH683" i="2"/>
  <c r="BG683" i="2"/>
  <c r="BF683" i="2"/>
  <c r="T683" i="2"/>
  <c r="R683" i="2"/>
  <c r="P683" i="2"/>
  <c r="BK683" i="2"/>
  <c r="J683" i="2"/>
  <c r="BE683" i="2" s="1"/>
  <c r="BI658" i="2"/>
  <c r="BH658" i="2"/>
  <c r="BG658" i="2"/>
  <c r="BF658" i="2"/>
  <c r="T658" i="2"/>
  <c r="R658" i="2"/>
  <c r="P658" i="2"/>
  <c r="BK658" i="2"/>
  <c r="J658" i="2"/>
  <c r="BE658" i="2" s="1"/>
  <c r="BI631" i="2"/>
  <c r="BH631" i="2"/>
  <c r="BG631" i="2"/>
  <c r="BF631" i="2"/>
  <c r="T631" i="2"/>
  <c r="R631" i="2"/>
  <c r="P631" i="2"/>
  <c r="BK631" i="2"/>
  <c r="J631" i="2"/>
  <c r="BE631" i="2" s="1"/>
  <c r="BI587" i="2"/>
  <c r="BH587" i="2"/>
  <c r="BG587" i="2"/>
  <c r="BF587" i="2"/>
  <c r="T587" i="2"/>
  <c r="R587" i="2"/>
  <c r="P587" i="2"/>
  <c r="BK587" i="2"/>
  <c r="J587" i="2"/>
  <c r="BE587" i="2" s="1"/>
  <c r="BI583" i="2"/>
  <c r="BH583" i="2"/>
  <c r="BG583" i="2"/>
  <c r="BF583" i="2"/>
  <c r="T583" i="2"/>
  <c r="R583" i="2"/>
  <c r="P583" i="2"/>
  <c r="BK583" i="2"/>
  <c r="J583" i="2"/>
  <c r="BE583" i="2" s="1"/>
  <c r="BI564" i="2"/>
  <c r="BH564" i="2"/>
  <c r="BG564" i="2"/>
  <c r="BF564" i="2"/>
  <c r="T564" i="2"/>
  <c r="R564" i="2"/>
  <c r="P564" i="2"/>
  <c r="BK564" i="2"/>
  <c r="J564" i="2"/>
  <c r="BE564" i="2" s="1"/>
  <c r="BI563" i="2"/>
  <c r="BH563" i="2"/>
  <c r="BG563" i="2"/>
  <c r="BF563" i="2"/>
  <c r="T563" i="2"/>
  <c r="R563" i="2"/>
  <c r="P563" i="2"/>
  <c r="BK563" i="2"/>
  <c r="J563" i="2"/>
  <c r="BE563" i="2" s="1"/>
  <c r="BI547" i="2"/>
  <c r="BH547" i="2"/>
  <c r="BG547" i="2"/>
  <c r="BF547" i="2"/>
  <c r="T547" i="2"/>
  <c r="R547" i="2"/>
  <c r="P547" i="2"/>
  <c r="BK547" i="2"/>
  <c r="J547" i="2"/>
  <c r="BE547" i="2" s="1"/>
  <c r="BI545" i="2"/>
  <c r="BH545" i="2"/>
  <c r="BG545" i="2"/>
  <c r="BF545" i="2"/>
  <c r="T545" i="2"/>
  <c r="R545" i="2"/>
  <c r="P545" i="2"/>
  <c r="BK545" i="2"/>
  <c r="J545" i="2"/>
  <c r="BE545" i="2" s="1"/>
  <c r="BI541" i="2"/>
  <c r="BH541" i="2"/>
  <c r="BG541" i="2"/>
  <c r="BF541" i="2"/>
  <c r="T541" i="2"/>
  <c r="R541" i="2"/>
  <c r="P541" i="2"/>
  <c r="BK541" i="2"/>
  <c r="J541" i="2"/>
  <c r="BE541" i="2" s="1"/>
  <c r="BI539" i="2"/>
  <c r="BH539" i="2"/>
  <c r="BG539" i="2"/>
  <c r="BF539" i="2"/>
  <c r="T539" i="2"/>
  <c r="R539" i="2"/>
  <c r="P539" i="2"/>
  <c r="BK539" i="2"/>
  <c r="J539" i="2"/>
  <c r="BE539" i="2" s="1"/>
  <c r="BI537" i="2"/>
  <c r="BH537" i="2"/>
  <c r="BG537" i="2"/>
  <c r="BF537" i="2"/>
  <c r="T537" i="2"/>
  <c r="R537" i="2"/>
  <c r="P537" i="2"/>
  <c r="BK537" i="2"/>
  <c r="J537" i="2"/>
  <c r="BE537" i="2" s="1"/>
  <c r="BI535" i="2"/>
  <c r="BH535" i="2"/>
  <c r="BG535" i="2"/>
  <c r="BF535" i="2"/>
  <c r="T535" i="2"/>
  <c r="R535" i="2"/>
  <c r="P535" i="2"/>
  <c r="BK535" i="2"/>
  <c r="J535" i="2"/>
  <c r="BE535" i="2" s="1"/>
  <c r="BI533" i="2"/>
  <c r="BH533" i="2"/>
  <c r="BG533" i="2"/>
  <c r="BF533" i="2"/>
  <c r="T533" i="2"/>
  <c r="R533" i="2"/>
  <c r="P533" i="2"/>
  <c r="BK533" i="2"/>
  <c r="J533" i="2"/>
  <c r="BE533" i="2" s="1"/>
  <c r="BI531" i="2"/>
  <c r="BH531" i="2"/>
  <c r="BG531" i="2"/>
  <c r="BF531" i="2"/>
  <c r="T531" i="2"/>
  <c r="R531" i="2"/>
  <c r="P531" i="2"/>
  <c r="BK531" i="2"/>
  <c r="J531" i="2"/>
  <c r="BE531" i="2" s="1"/>
  <c r="BI513" i="2"/>
  <c r="BH513" i="2"/>
  <c r="BG513" i="2"/>
  <c r="BF513" i="2"/>
  <c r="T513" i="2"/>
  <c r="R513" i="2"/>
  <c r="P513" i="2"/>
  <c r="BK513" i="2"/>
  <c r="J513" i="2"/>
  <c r="BE513" i="2" s="1"/>
  <c r="BI511" i="2"/>
  <c r="BH511" i="2"/>
  <c r="BG511" i="2"/>
  <c r="BF511" i="2"/>
  <c r="T511" i="2"/>
  <c r="R511" i="2"/>
  <c r="P511" i="2"/>
  <c r="BK511" i="2"/>
  <c r="J511" i="2"/>
  <c r="BE511" i="2" s="1"/>
  <c r="BI488" i="2"/>
  <c r="BH488" i="2"/>
  <c r="BG488" i="2"/>
  <c r="BF488" i="2"/>
  <c r="T488" i="2"/>
  <c r="R488" i="2"/>
  <c r="P488" i="2"/>
  <c r="BK488" i="2"/>
  <c r="J488" i="2"/>
  <c r="BE488" i="2" s="1"/>
  <c r="BI486" i="2"/>
  <c r="BH486" i="2"/>
  <c r="BG486" i="2"/>
  <c r="BF486" i="2"/>
  <c r="T486" i="2"/>
  <c r="R486" i="2"/>
  <c r="P486" i="2"/>
  <c r="BK486" i="2"/>
  <c r="J486" i="2"/>
  <c r="BE486" i="2" s="1"/>
  <c r="BI472" i="2"/>
  <c r="BH472" i="2"/>
  <c r="BG472" i="2"/>
  <c r="BF472" i="2"/>
  <c r="T472" i="2"/>
  <c r="R472" i="2"/>
  <c r="P472" i="2"/>
  <c r="BK472" i="2"/>
  <c r="J472" i="2"/>
  <c r="BE472" i="2" s="1"/>
  <c r="BI458" i="2"/>
  <c r="BH458" i="2"/>
  <c r="BG458" i="2"/>
  <c r="BF458" i="2"/>
  <c r="T458" i="2"/>
  <c r="R458" i="2"/>
  <c r="P458" i="2"/>
  <c r="BK458" i="2"/>
  <c r="J458" i="2"/>
  <c r="BE458" i="2"/>
  <c r="BI444" i="2"/>
  <c r="BH444" i="2"/>
  <c r="BG444" i="2"/>
  <c r="BF444" i="2"/>
  <c r="T444" i="2"/>
  <c r="R444" i="2"/>
  <c r="P444" i="2"/>
  <c r="BK444" i="2"/>
  <c r="J444" i="2"/>
  <c r="BE444" i="2" s="1"/>
  <c r="BI426" i="2"/>
  <c r="BH426" i="2"/>
  <c r="BG426" i="2"/>
  <c r="BF426" i="2"/>
  <c r="T426" i="2"/>
  <c r="R426" i="2"/>
  <c r="P426" i="2"/>
  <c r="BK426" i="2"/>
  <c r="J426" i="2"/>
  <c r="BE426" i="2" s="1"/>
  <c r="BI408" i="2"/>
  <c r="BH408" i="2"/>
  <c r="BG408" i="2"/>
  <c r="BF408" i="2"/>
  <c r="T408" i="2"/>
  <c r="R408" i="2"/>
  <c r="P408" i="2"/>
  <c r="BK408" i="2"/>
  <c r="J408" i="2"/>
  <c r="BE408" i="2" s="1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 s="1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T372" i="2"/>
  <c r="R372" i="2"/>
  <c r="P372" i="2"/>
  <c r="BK372" i="2"/>
  <c r="J372" i="2"/>
  <c r="BE372" i="2" s="1"/>
  <c r="BI368" i="2"/>
  <c r="BH368" i="2"/>
  <c r="BG368" i="2"/>
  <c r="BF368" i="2"/>
  <c r="T368" i="2"/>
  <c r="R368" i="2"/>
  <c r="P368" i="2"/>
  <c r="BK368" i="2"/>
  <c r="J368" i="2"/>
  <c r="BE368" i="2" s="1"/>
  <c r="BI364" i="2"/>
  <c r="BH364" i="2"/>
  <c r="BG364" i="2"/>
  <c r="BF364" i="2"/>
  <c r="T364" i="2"/>
  <c r="R364" i="2"/>
  <c r="P364" i="2"/>
  <c r="BK364" i="2"/>
  <c r="J364" i="2"/>
  <c r="BE364" i="2" s="1"/>
  <c r="BI363" i="2"/>
  <c r="BH363" i="2"/>
  <c r="BG363" i="2"/>
  <c r="BF363" i="2"/>
  <c r="T363" i="2"/>
  <c r="R363" i="2"/>
  <c r="P363" i="2"/>
  <c r="BK363" i="2"/>
  <c r="J363" i="2"/>
  <c r="BE363" i="2" s="1"/>
  <c r="BI337" i="2"/>
  <c r="BH337" i="2"/>
  <c r="BG337" i="2"/>
  <c r="BF337" i="2"/>
  <c r="T337" i="2"/>
  <c r="R337" i="2"/>
  <c r="P337" i="2"/>
  <c r="BK337" i="2"/>
  <c r="J337" i="2"/>
  <c r="BE337" i="2" s="1"/>
  <c r="BI321" i="2"/>
  <c r="BH321" i="2"/>
  <c r="BG321" i="2"/>
  <c r="BF321" i="2"/>
  <c r="T321" i="2"/>
  <c r="R321" i="2"/>
  <c r="P321" i="2"/>
  <c r="BK321" i="2"/>
  <c r="J321" i="2"/>
  <c r="BE321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59" i="2"/>
  <c r="BH259" i="2"/>
  <c r="BG259" i="2"/>
  <c r="BF259" i="2"/>
  <c r="T259" i="2"/>
  <c r="R259" i="2"/>
  <c r="P259" i="2"/>
  <c r="BK259" i="2"/>
  <c r="J259" i="2"/>
  <c r="BE259" i="2" s="1"/>
  <c r="BI244" i="2"/>
  <c r="BH244" i="2"/>
  <c r="BG244" i="2"/>
  <c r="BF244" i="2"/>
  <c r="T244" i="2"/>
  <c r="R244" i="2"/>
  <c r="P244" i="2"/>
  <c r="BK244" i="2"/>
  <c r="J244" i="2"/>
  <c r="BE244" i="2" s="1"/>
  <c r="BI229" i="2"/>
  <c r="BH229" i="2"/>
  <c r="BG229" i="2"/>
  <c r="BF229" i="2"/>
  <c r="T229" i="2"/>
  <c r="R229" i="2"/>
  <c r="P229" i="2"/>
  <c r="BK229" i="2"/>
  <c r="J229" i="2"/>
  <c r="BE229" i="2" s="1"/>
  <c r="BI221" i="2"/>
  <c r="BH221" i="2"/>
  <c r="BG221" i="2"/>
  <c r="BF221" i="2"/>
  <c r="T221" i="2"/>
  <c r="R221" i="2"/>
  <c r="P221" i="2"/>
  <c r="BK221" i="2"/>
  <c r="J221" i="2"/>
  <c r="BE221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6" i="2"/>
  <c r="BH176" i="2"/>
  <c r="BG176" i="2"/>
  <c r="BF176" i="2"/>
  <c r="T176" i="2"/>
  <c r="R176" i="2"/>
  <c r="P176" i="2"/>
  <c r="BK176" i="2"/>
  <c r="J176" i="2"/>
  <c r="BE176" i="2" s="1"/>
  <c r="BI171" i="2"/>
  <c r="BH171" i="2"/>
  <c r="BG171" i="2"/>
  <c r="BF171" i="2"/>
  <c r="T171" i="2"/>
  <c r="R171" i="2"/>
  <c r="P171" i="2"/>
  <c r="BK171" i="2"/>
  <c r="J171" i="2"/>
  <c r="BE171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57" i="2"/>
  <c r="BH157" i="2"/>
  <c r="BG157" i="2"/>
  <c r="BF157" i="2"/>
  <c r="T157" i="2"/>
  <c r="R157" i="2"/>
  <c r="P157" i="2"/>
  <c r="BK157" i="2"/>
  <c r="J157" i="2"/>
  <c r="BE157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24" i="2"/>
  <c r="BH124" i="2"/>
  <c r="BG124" i="2"/>
  <c r="BF124" i="2"/>
  <c r="T124" i="2"/>
  <c r="R124" i="2"/>
  <c r="P124" i="2"/>
  <c r="BK124" i="2"/>
  <c r="J124" i="2"/>
  <c r="BE124" i="2" s="1"/>
  <c r="BI117" i="2"/>
  <c r="BH117" i="2"/>
  <c r="BG117" i="2"/>
  <c r="BF117" i="2"/>
  <c r="T117" i="2"/>
  <c r="T112" i="2" s="1"/>
  <c r="R117" i="2"/>
  <c r="P117" i="2"/>
  <c r="BK117" i="2"/>
  <c r="J117" i="2"/>
  <c r="BE117" i="2" s="1"/>
  <c r="BI113" i="2"/>
  <c r="BH113" i="2"/>
  <c r="BG113" i="2"/>
  <c r="BF113" i="2"/>
  <c r="T113" i="2"/>
  <c r="R113" i="2"/>
  <c r="P113" i="2"/>
  <c r="BK113" i="2"/>
  <c r="J113" i="2"/>
  <c r="BE113" i="2" s="1"/>
  <c r="J105" i="2"/>
  <c r="F105" i="2"/>
  <c r="F103" i="2"/>
  <c r="E101" i="2"/>
  <c r="J51" i="2"/>
  <c r="F51" i="2"/>
  <c r="F49" i="2"/>
  <c r="E47" i="2"/>
  <c r="J18" i="2"/>
  <c r="E18" i="2"/>
  <c r="F106" i="2" s="1"/>
  <c r="J17" i="2"/>
  <c r="J12" i="2"/>
  <c r="J103" i="2" s="1"/>
  <c r="E7" i="2"/>
  <c r="E45" i="2" s="1"/>
  <c r="AS51" i="1"/>
  <c r="L47" i="1"/>
  <c r="AM46" i="1"/>
  <c r="L46" i="1"/>
  <c r="AM44" i="1"/>
  <c r="L44" i="1"/>
  <c r="L42" i="1"/>
  <c r="L41" i="1"/>
  <c r="T136" i="2" l="1"/>
  <c r="P175" i="2"/>
  <c r="BK1198" i="2"/>
  <c r="J1198" i="2" s="1"/>
  <c r="J85" i="2" s="1"/>
  <c r="P200" i="2"/>
  <c r="T149" i="2"/>
  <c r="P149" i="2"/>
  <c r="T175" i="2"/>
  <c r="BK200" i="2"/>
  <c r="J200" i="2" s="1"/>
  <c r="J65" i="2" s="1"/>
  <c r="P208" i="2"/>
  <c r="F34" i="3"/>
  <c r="BD53" i="1" s="1"/>
  <c r="T208" i="2"/>
  <c r="R1080" i="2"/>
  <c r="P112" i="2"/>
  <c r="T131" i="2"/>
  <c r="BK175" i="2"/>
  <c r="J175" i="2" s="1"/>
  <c r="J64" i="2" s="1"/>
  <c r="R1050" i="2"/>
  <c r="P1165" i="2"/>
  <c r="P131" i="2"/>
  <c r="P1175" i="2"/>
  <c r="T718" i="2"/>
  <c r="P1085" i="2"/>
  <c r="P1129" i="2"/>
  <c r="R1181" i="2"/>
  <c r="F32" i="2"/>
  <c r="BB52" i="1" s="1"/>
  <c r="BB51" i="1" s="1"/>
  <c r="BK1050" i="2"/>
  <c r="J1050" i="2" s="1"/>
  <c r="J77" i="2" s="1"/>
  <c r="BK1175" i="2"/>
  <c r="J1175" i="2" s="1"/>
  <c r="J83" i="2" s="1"/>
  <c r="BK1181" i="2"/>
  <c r="J1181" i="2" s="1"/>
  <c r="J84" i="2" s="1"/>
  <c r="BK1221" i="2"/>
  <c r="J1221" i="2" s="1"/>
  <c r="J86" i="2" s="1"/>
  <c r="BK767" i="2"/>
  <c r="J767" i="2" s="1"/>
  <c r="J73" i="2" s="1"/>
  <c r="BK112" i="2"/>
  <c r="J112" i="2" s="1"/>
  <c r="J59" i="2" s="1"/>
  <c r="BK1165" i="2"/>
  <c r="J1165" i="2" s="1"/>
  <c r="J82" i="2" s="1"/>
  <c r="J1234" i="2"/>
  <c r="J89" i="2" s="1"/>
  <c r="BK1233" i="2"/>
  <c r="J1233" i="2" s="1"/>
  <c r="J88" i="2" s="1"/>
  <c r="BK131" i="2"/>
  <c r="J131" i="2" s="1"/>
  <c r="J60" i="2" s="1"/>
  <c r="R131" i="2"/>
  <c r="P136" i="2"/>
  <c r="P135" i="2" s="1"/>
  <c r="P261" i="2"/>
  <c r="P797" i="2"/>
  <c r="BK1080" i="2"/>
  <c r="J1080" i="2" s="1"/>
  <c r="J78" i="2" s="1"/>
  <c r="T111" i="2"/>
  <c r="R1094" i="2"/>
  <c r="F33" i="2"/>
  <c r="BC52" i="1" s="1"/>
  <c r="BK136" i="2"/>
  <c r="BK208" i="2"/>
  <c r="J208" i="2" s="1"/>
  <c r="J67" i="2" s="1"/>
  <c r="T657" i="2"/>
  <c r="BK1094" i="2"/>
  <c r="J1094" i="2" s="1"/>
  <c r="J80" i="2" s="1"/>
  <c r="R112" i="2"/>
  <c r="R136" i="2"/>
  <c r="R175" i="2"/>
  <c r="T1050" i="2"/>
  <c r="R1198" i="2"/>
  <c r="R200" i="2"/>
  <c r="R261" i="2"/>
  <c r="R797" i="2"/>
  <c r="R1129" i="2"/>
  <c r="T1165" i="2"/>
  <c r="P1221" i="2"/>
  <c r="BK1227" i="2"/>
  <c r="J1227" i="2" s="1"/>
  <c r="J87" i="2" s="1"/>
  <c r="T1227" i="2"/>
  <c r="P1227" i="2"/>
  <c r="BK149" i="2"/>
  <c r="J149" i="2" s="1"/>
  <c r="J63" i="2" s="1"/>
  <c r="R149" i="2"/>
  <c r="P657" i="2"/>
  <c r="BK1129" i="2"/>
  <c r="J1129" i="2" s="1"/>
  <c r="J81" i="2" s="1"/>
  <c r="T1129" i="2"/>
  <c r="R1175" i="2"/>
  <c r="R208" i="2"/>
  <c r="P1050" i="2"/>
  <c r="R1085" i="2"/>
  <c r="BK1085" i="2"/>
  <c r="J1085" i="2" s="1"/>
  <c r="J79" i="2" s="1"/>
  <c r="T200" i="2"/>
  <c r="T135" i="2" s="1"/>
  <c r="BK261" i="2"/>
  <c r="J261" i="2" s="1"/>
  <c r="J68" i="2" s="1"/>
  <c r="F34" i="2"/>
  <c r="BD52" i="1" s="1"/>
  <c r="R657" i="2"/>
  <c r="P718" i="2"/>
  <c r="P738" i="2"/>
  <c r="BK738" i="2"/>
  <c r="R767" i="2"/>
  <c r="BK797" i="2"/>
  <c r="J797" i="2" s="1"/>
  <c r="J74" i="2" s="1"/>
  <c r="R1165" i="2"/>
  <c r="P1181" i="2"/>
  <c r="T1198" i="2"/>
  <c r="T1221" i="2"/>
  <c r="R1227" i="2"/>
  <c r="J31" i="2"/>
  <c r="AW52" i="1" s="1"/>
  <c r="E45" i="3"/>
  <c r="E99" i="2"/>
  <c r="BK111" i="2"/>
  <c r="J738" i="2"/>
  <c r="J72" i="2" s="1"/>
  <c r="F30" i="2"/>
  <c r="AZ52" i="1" s="1"/>
  <c r="BK718" i="2"/>
  <c r="J718" i="2" s="1"/>
  <c r="J70" i="2" s="1"/>
  <c r="P767" i="2"/>
  <c r="P737" i="2" s="1"/>
  <c r="F31" i="3"/>
  <c r="BA53" i="1" s="1"/>
  <c r="J31" i="3"/>
  <c r="AW53" i="1" s="1"/>
  <c r="J30" i="2"/>
  <c r="AV52" i="1" s="1"/>
  <c r="F31" i="2"/>
  <c r="BA52" i="1" s="1"/>
  <c r="T261" i="2"/>
  <c r="T738" i="2"/>
  <c r="T797" i="2"/>
  <c r="T1175" i="2"/>
  <c r="T1181" i="2"/>
  <c r="J73" i="3"/>
  <c r="J49" i="3"/>
  <c r="F30" i="3"/>
  <c r="AZ53" i="1" s="1"/>
  <c r="J49" i="2"/>
  <c r="F52" i="2"/>
  <c r="T1080" i="2"/>
  <c r="T1094" i="2"/>
  <c r="P1094" i="2"/>
  <c r="J30" i="3"/>
  <c r="AV53" i="1" s="1"/>
  <c r="AT53" i="1" s="1"/>
  <c r="R80" i="3"/>
  <c r="R79" i="3" s="1"/>
  <c r="F33" i="3"/>
  <c r="BC53" i="1" s="1"/>
  <c r="BC51" i="1" s="1"/>
  <c r="BK657" i="2"/>
  <c r="J657" i="2" s="1"/>
  <c r="J69" i="2" s="1"/>
  <c r="R718" i="2"/>
  <c r="R738" i="2"/>
  <c r="R737" i="2" s="1"/>
  <c r="T767" i="2"/>
  <c r="P1080" i="2"/>
  <c r="T1085" i="2"/>
  <c r="F76" i="3"/>
  <c r="F52" i="3"/>
  <c r="J81" i="3"/>
  <c r="J58" i="3" s="1"/>
  <c r="BK80" i="3"/>
  <c r="P1049" i="2" l="1"/>
  <c r="P207" i="2"/>
  <c r="P111" i="2"/>
  <c r="P110" i="2" s="1"/>
  <c r="BD51" i="1"/>
  <c r="W30" i="1" s="1"/>
  <c r="T1049" i="2"/>
  <c r="R1049" i="2"/>
  <c r="BK135" i="2"/>
  <c r="J135" i="2" s="1"/>
  <c r="J61" i="2" s="1"/>
  <c r="R111" i="2"/>
  <c r="W28" i="1"/>
  <c r="AX51" i="1"/>
  <c r="J136" i="2"/>
  <c r="J62" i="2" s="1"/>
  <c r="BK737" i="2"/>
  <c r="J737" i="2" s="1"/>
  <c r="J71" i="2" s="1"/>
  <c r="R207" i="2"/>
  <c r="BK207" i="2"/>
  <c r="J207" i="2" s="1"/>
  <c r="J66" i="2" s="1"/>
  <c r="R135" i="2"/>
  <c r="BK1049" i="2"/>
  <c r="J1049" i="2" s="1"/>
  <c r="J76" i="2" s="1"/>
  <c r="T207" i="2"/>
  <c r="AT52" i="1"/>
  <c r="AZ51" i="1"/>
  <c r="W26" i="1" s="1"/>
  <c r="W29" i="1"/>
  <c r="AY51" i="1"/>
  <c r="BA51" i="1"/>
  <c r="J111" i="2"/>
  <c r="J58" i="2" s="1"/>
  <c r="BK79" i="3"/>
  <c r="J79" i="3" s="1"/>
  <c r="J80" i="3"/>
  <c r="J57" i="3" s="1"/>
  <c r="T737" i="2"/>
  <c r="P109" i="2" l="1"/>
  <c r="AU52" i="1" s="1"/>
  <c r="AU51" i="1" s="1"/>
  <c r="T110" i="2"/>
  <c r="R110" i="2"/>
  <c r="R109" i="2" s="1"/>
  <c r="T109" i="2"/>
  <c r="BK110" i="2"/>
  <c r="J110" i="2" s="1"/>
  <c r="J57" i="2" s="1"/>
  <c r="AV51" i="1"/>
  <c r="AK26" i="1" s="1"/>
  <c r="W27" i="1"/>
  <c r="AW51" i="1"/>
  <c r="AK27" i="1" s="1"/>
  <c r="J56" i="3"/>
  <c r="J27" i="3"/>
  <c r="BK109" i="2" l="1"/>
  <c r="J109" i="2" s="1"/>
  <c r="J27" i="2" s="1"/>
  <c r="AT51" i="1"/>
  <c r="AG53" i="1"/>
  <c r="AN53" i="1" s="1"/>
  <c r="J36" i="3"/>
  <c r="J56" i="2" l="1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<sst xmlns="http://schemas.openxmlformats.org/spreadsheetml/2006/main" count="12481" uniqueCount="1816">
  <si>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</si>
  <si>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</si>
  <si>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</si>
  <si>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</si>
  <si>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</si>
  <si>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</si>
  <si>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</si>
  <si>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{71764864-f83c-4c29-a26c-dd004d0eb530}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</si>
  <si>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</si>
  <si>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</si>
  <si>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</si>
  <si>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</si>
  <si>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</si>
  <si>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</si>
  <si>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</si>
  <si>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</si>
  <si>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0,1</t>
  </si>
  <si>
    <t>Stavba:</t>
  </si>
  <si>
    <t>KSO:</t>
  </si>
  <si>
    <t>801 69 12</t>
  </si>
  <si>
    <t>CC-CZ:</t>
  </si>
  <si>
    <t>12417</t>
  </si>
  <si>
    <t>Místo:</t>
  </si>
  <si>
    <t>LITOMĚŘICE</t>
  </si>
  <si>
    <t>Datum:</t>
  </si>
  <si>
    <t>CZ-CPA:</t>
  </si>
  <si>
    <t>41.00.25</t>
  </si>
  <si>
    <t>Zadavatel:</t>
  </si>
  <si>
    <t>IČ:</t>
  </si>
  <si>
    <t>Správa železniční a dopravní cesty,stát.organizace</t>
  </si>
  <si>
    <t>DIČ:</t>
  </si>
  <si>
    <t>Uchazeč:</t>
  </si>
  <si>
    <t xml:space="preserve"> </t>
  </si>
  <si>
    <t>Projektant:</t>
  </si>
  <si>
    <t>S.A.W.CONSULTING s.r.o. středisko Ústí n.L.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</si>
  <si>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</si>
  <si>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</si>
  <si>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</si>
  <si>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</si>
  <si>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</si>
  <si>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</si>
  <si>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</si>
  <si>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</si>
  <si>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</si>
  <si>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</si>
  <si>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</si>
  <si>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</si>
  <si>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</si>
  <si>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</si>
  <si>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</si>
  <si>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</si>
  <si>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</si>
  <si>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</si>
  <si>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</si>
  <si>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</si>
  <si>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</si>
  <si>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</si>
  <si>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</si>
  <si>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</si>
  <si>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</si>
  <si>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</si>
  <si>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</si>
  <si>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</si>
  <si>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</si>
  <si>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</si>
  <si>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</si>
  <si>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</si>
  <si>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</si>
  <si>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</si>
  <si>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</si>
  <si>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</si>
  <si>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</si>
  <si>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</si>
  <si>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</si>
  <si>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</si>
  <si>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</si>
  <si>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</si>
  <si>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</si>
  <si>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</si>
  <si>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{0ce3ef83-68cc-45af-8ad1-2d50f93d0d46}</t>
  </si>
  <si>
    <t>2</t>
  </si>
  <si>
    <t>VEDLEJŠÍ ROZPOČTOVÉ NÁKLADY</t>
  </si>
  <si>
    <t>VON</t>
  </si>
  <si>
    <t>{d1782a62-fe94-4bbf-94de-fb9edbf57a62}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</si>
  <si>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</si>
  <si>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</si>
  <si>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</si>
  <si>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</si>
  <si>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</si>
  <si>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</si>
  <si>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</si>
  <si>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</si>
  <si>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</si>
  <si>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</si>
  <si>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</si>
  <si>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</si>
  <si>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</si>
  <si>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</si>
  <si>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  34 - Stěny a příčky</t>
  </si>
  <si>
    <t xml:space="preserve">      38 - Různé kompletní konstrukce</t>
  </si>
  <si>
    <t xml:space="preserve">    4 - Vodorovné konstrukce</t>
  </si>
  <si>
    <t xml:space="preserve">      41 - Oprava podkladu střechy nad hlavním vstupem</t>
  </si>
  <si>
    <t xml:space="preserve">      432 - Oprava venkovních schodišť - hlavní vstup</t>
  </si>
  <si>
    <t xml:space="preserve">      463 - Anglické dvorky - zrušení</t>
  </si>
  <si>
    <t xml:space="preserve">      466 - Oprava přístupové cesty - pohled SV</t>
  </si>
  <si>
    <t xml:space="preserve">    6 - Úpravy povrchů, podlahy a osazování výplní</t>
  </si>
  <si>
    <t xml:space="preserve">      61 - Úprava povrchů vnitřních</t>
  </si>
  <si>
    <t xml:space="preserve">      624 - Úprava povrchů vnější - fasáda</t>
  </si>
  <si>
    <t xml:space="preserve">      628 - Úprava povrchů vnější - sokl </t>
  </si>
  <si>
    <t xml:space="preserve">      629 - Úprava povrchů vnější - boční zdi předloženého schodiště + elektroskříň</t>
  </si>
  <si>
    <t xml:space="preserve">    9 - Ostatní konstrukce a práce-bourání</t>
  </si>
  <si>
    <t xml:space="preserve">      94 - Lešení a stavební výtahy</t>
  </si>
  <si>
    <t xml:space="preserve">      951 - Ostatní konstrukce a práce</t>
  </si>
  <si>
    <t xml:space="preserve">      961 - Bourání konstrukcí a demontáže konstrukcí</t>
  </si>
  <si>
    <t xml:space="preserve">      992 - Přesun hmot</t>
  </si>
  <si>
    <t>PSV - Práce a dodávky PSV</t>
  </si>
  <si>
    <t xml:space="preserve">    712 - Povlakové krytiny - střecha hlavní vstup</t>
  </si>
  <si>
    <t xml:space="preserve">    7401 - Hromosvody</t>
  </si>
  <si>
    <t xml:space="preserve">    7491 - Elektromontáže  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</si>
  <si>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</si>
  <si>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</si>
  <si>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</si>
  <si>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</si>
  <si>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</si>
  <si>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 xml:space="preserve">    784 - Dokončovací práce - malby  </t>
  </si>
  <si>
    <t xml:space="preserve">    786 - Dokončovací práce - žaluzie</t>
  </si>
  <si>
    <t xml:space="preserve">    787 - Dokončovací práce - zasklívání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</si>
  <si>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</si>
  <si>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</si>
  <si>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</si>
  <si>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</si>
  <si>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</si>
  <si>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</si>
  <si>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</si>
  <si>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</si>
  <si>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</si>
  <si>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</si>
  <si>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</si>
  <si>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</si>
  <si>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</si>
  <si>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</si>
  <si>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</si>
  <si>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</si>
  <si>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</si>
  <si>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</si>
  <si>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</si>
  <si>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</si>
  <si>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</si>
  <si>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34</t>
  </si>
  <si>
    <t>Stěny a příčky</t>
  </si>
  <si>
    <t>K</t>
  </si>
  <si>
    <t>310239211</t>
  </si>
  <si>
    <t>Zazdívka otvorů ve zdivu nadzákladovém cihlami pálenými plochy přes 1 m2 do 4 m2 na maltu vápenocementovou</t>
  </si>
  <si>
    <t>m3</t>
  </si>
  <si>
    <t>CS ÚRS 2017 01</t>
  </si>
  <si>
    <t>4</t>
  </si>
  <si>
    <t>399575668</t>
  </si>
  <si>
    <t>VV</t>
  </si>
  <si>
    <t>1,35*2,65*0,3</t>
  </si>
  <si>
    <t>Mezisoučet   pohled SV</t>
  </si>
  <si>
    <t>Součet</t>
  </si>
  <si>
    <t>310238211</t>
  </si>
  <si>
    <t>Zazdívka otvorů ve zdivu nadzákladovém cihlami pálenými plochy přes 0,25 m2 do 1 m2 na maltu vápenocementovou</t>
  </si>
  <si>
    <t>-624863941</t>
  </si>
  <si>
    <t>0,45*0,3*0,9*2</t>
  </si>
  <si>
    <t>0,25*0,3*3,3*3</t>
  </si>
  <si>
    <t>0,45*0,3*0,9*8</t>
  </si>
  <si>
    <t>Mezisoučet   pohled SZ</t>
  </si>
  <si>
    <t>342291121</t>
  </si>
  <si>
    <t>Ukotvení příček plochými kotvami, do konstrukce cihelné</t>
  </si>
  <si>
    <t>m</t>
  </si>
  <si>
    <t>-324778881</t>
  </si>
  <si>
    <t>2,65*2</t>
  </si>
  <si>
    <t>0,9*2*2</t>
  </si>
  <si>
    <t>0,9*2*8</t>
  </si>
  <si>
    <t>38</t>
  </si>
  <si>
    <t>Různé kompletní konstrukce</t>
  </si>
  <si>
    <t>389842163</t>
  </si>
  <si>
    <t>Třísložkový nerezový komínový systém jednoprůduchový z vnitřních nerezových vložek s nehořlavou izolační rohoží tloušťky 25 mm komínové těleso výšky 3 m svislý kouřovod uchycený ke stěně patními konzolami, délky vyložení přes 20 do 25 cm (155 mm) do 450 mm, světlý průměr vložky (max. odstup od stěny)</t>
  </si>
  <si>
    <t>soubor</t>
  </si>
  <si>
    <t>-2041745468</t>
  </si>
  <si>
    <t>5</t>
  </si>
  <si>
    <t>389842203</t>
  </si>
  <si>
    <t>Třísložkový nerezový komínový systém jednoprůduchový z vnitřních nerezových vložek s nehořlavou izolační rohoží tloušťky 25 mm komínové těleso výšky 3 m Příplatek k ceně za každý další i započatý metr výšky komínového tělesa přes 3 m bez uchycení ke stěně komínu nebo svislého kouřovodu světlý průměr vložky přes 20 do 25 cm</t>
  </si>
  <si>
    <t>-505848278</t>
  </si>
  <si>
    <t>6</t>
  </si>
  <si>
    <t>389842353</t>
  </si>
  <si>
    <t>Třísložkový nerezový komínový systém jednoprůduchový z vnitřních nerezových vložek s nehořlavou izolační rohoží tloušťky 25 mm ukončení komínového tělesa svislého kouřovodu krycí komínovou hlavou s protidešťovým krytem včetně prostupu kouřovodu střechou, sklonu střechy přes 20 do 25 cm do 3 st., světlý průměr vložky</t>
  </si>
  <si>
    <t>-184632189</t>
  </si>
  <si>
    <t>Vodorovné konstrukce</t>
  </si>
  <si>
    <t>41</t>
  </si>
  <si>
    <t>Oprava podkladu střechy nad hlavním vstupem</t>
  </si>
  <si>
    <t>7</t>
  </si>
  <si>
    <t>985112132</t>
  </si>
  <si>
    <t>Odsekání degradovaného betonu rubu kleneb a podlah, tloušťky přes 10 do 30 mm</t>
  </si>
  <si>
    <t>m2</t>
  </si>
  <si>
    <t>785300146</t>
  </si>
  <si>
    <t>12,7*5 *0,1  "cca 10%"</t>
  </si>
  <si>
    <t>8</t>
  </si>
  <si>
    <t>985112193</t>
  </si>
  <si>
    <t>Odsekání degradovaného betonu Příplatek k cenám za plochu do 10 m2 jednotlivě</t>
  </si>
  <si>
    <t>1326184396</t>
  </si>
  <si>
    <t>9</t>
  </si>
  <si>
    <t>985131311</t>
  </si>
  <si>
    <t>Očištění ploch stěn, rubu kleneb a podlah ruční dočištění ocelovými kartáči</t>
  </si>
  <si>
    <t>-1129021013</t>
  </si>
  <si>
    <t>12,7*5</t>
  </si>
  <si>
    <t>10</t>
  </si>
  <si>
    <t>985311313</t>
  </si>
  <si>
    <t>Reprofilace betonu sanačními maltami na cementové bázi ručně rubu kleneb a podlah, tloušťky přes 20 do 30 mm</t>
  </si>
  <si>
    <t>-576019773</t>
  </si>
  <si>
    <t>11</t>
  </si>
  <si>
    <t>985311912</t>
  </si>
  <si>
    <t>Reprofilace betonu sanačními maltami na cementové bázi ručně Příplatek k cenám za plochu do 10 m2 jednotlivě</t>
  </si>
  <si>
    <t>1418326903</t>
  </si>
  <si>
    <t>12</t>
  </si>
  <si>
    <t>985312131</t>
  </si>
  <si>
    <t>Stěrka k vyrovnání ploch reprofilovaného betonu rubu kleneb a podlah, tloušťky do 2 mm</t>
  </si>
  <si>
    <t>27372389</t>
  </si>
  <si>
    <t>13</t>
  </si>
  <si>
    <t>985312192</t>
  </si>
  <si>
    <t>Stěrka k vyrovnání ploch reprofilovaného betonu Příplatek k cenám za plochu do 10 m2 jednotlivě</t>
  </si>
  <si>
    <t>947563541</t>
  </si>
  <si>
    <t>14</t>
  </si>
  <si>
    <t>632451034</t>
  </si>
  <si>
    <t>Potěr cementový vyrovnávací z malty (MC-15) v ploše o průměrné (střední) tl. přes 40 do 50 mm</t>
  </si>
  <si>
    <t>-1326843905</t>
  </si>
  <si>
    <t>432</t>
  </si>
  <si>
    <t>Oprava venkovních schodišť - hlavní vstup</t>
  </si>
  <si>
    <t>985131221</t>
  </si>
  <si>
    <t>Očištění ploch stěn, rubu kleneb a podlah tryskání pískem nesušeným (torbo)</t>
  </si>
  <si>
    <t>-1510867861</t>
  </si>
  <si>
    <t>(0,3+0,2)*11,2*8</t>
  </si>
  <si>
    <t>16</t>
  </si>
  <si>
    <t>1854592508</t>
  </si>
  <si>
    <t>17</t>
  </si>
  <si>
    <t>631312121</t>
  </si>
  <si>
    <t>Doplnění dosavadních mazanin prostým betonem s dodáním hmot, bez potěru, plochy jednotlivě přes 1 m2 do 4 m2 a tl. do 80 mm</t>
  </si>
  <si>
    <t>-1546381277</t>
  </si>
  <si>
    <t>0,3*11,2 *0,08</t>
  </si>
  <si>
    <t>0,55*3,55 *0,08</t>
  </si>
  <si>
    <t xml:space="preserve">Součet  </t>
  </si>
  <si>
    <t>18</t>
  </si>
  <si>
    <t>771554113</t>
  </si>
  <si>
    <t>Montáž podlah z dlaždic teracových lepených flexibilním lepidlem přes 9 do 12 ks/ m2</t>
  </si>
  <si>
    <t>1867663739</t>
  </si>
  <si>
    <t xml:space="preserve">0,3*11,2 </t>
  </si>
  <si>
    <t xml:space="preserve">0,55*3,55 </t>
  </si>
  <si>
    <t xml:space="preserve">Součet   </t>
  </si>
  <si>
    <t>19</t>
  </si>
  <si>
    <t>M</t>
  </si>
  <si>
    <t>592472500.70R</t>
  </si>
  <si>
    <t>dlaždice teracová 30x30x2,7 cm - ve stejném dekoru jako schodišťové stupně</t>
  </si>
  <si>
    <t>332042497</t>
  </si>
  <si>
    <t>5,313*1,1</t>
  </si>
  <si>
    <t>20</t>
  </si>
  <si>
    <t>771591185</t>
  </si>
  <si>
    <t>Podlahy - ostatní práce řezání dlaždic keramických rovné</t>
  </si>
  <si>
    <t>kus</t>
  </si>
  <si>
    <t>1227645532</t>
  </si>
  <si>
    <t>771591161</t>
  </si>
  <si>
    <t>Podlahy - ostatní práce montáž profilu dilatační spáry v rovině dlažby</t>
  </si>
  <si>
    <t>-731561491</t>
  </si>
  <si>
    <t>22</t>
  </si>
  <si>
    <t>590541670</t>
  </si>
  <si>
    <t>profil dilatační s bočními díly z tvrdého PVC-regenerátu PVC/CPE (20 x 2500 mm)</t>
  </si>
  <si>
    <t>1581363811</t>
  </si>
  <si>
    <t>3,310*1,1</t>
  </si>
  <si>
    <t>23</t>
  </si>
  <si>
    <t>771591221</t>
  </si>
  <si>
    <t xml:space="preserve">Izolace, separace, odvodnění ve spojení s dlažbou kontaktní izolace v pásech celoplošně lepená </t>
  </si>
  <si>
    <t>-1060520372</t>
  </si>
  <si>
    <t>Součet   pohled SZ - hlavní vstup</t>
  </si>
  <si>
    <t>24</t>
  </si>
  <si>
    <t>771591264</t>
  </si>
  <si>
    <t xml:space="preserve">Izolace, separace, odvodnění ve spojení s dlažbou spoj izolace s napojení na stěnu z folie </t>
  </si>
  <si>
    <t>-963554026</t>
  </si>
  <si>
    <t>11,2+0,3*2+0,55*2</t>
  </si>
  <si>
    <t>-3,31</t>
  </si>
  <si>
    <t>463</t>
  </si>
  <si>
    <t>Anglické dvorky - zrušení</t>
  </si>
  <si>
    <t>25</t>
  </si>
  <si>
    <t>174201101</t>
  </si>
  <si>
    <t>Zásyp sypaninou z jakékoliv horniny s uložením výkopku ve vrstvách bez zhutnění jam, šachet, rýh nebo kolem objektů v těchto vykopávkách - RUČNĚ</t>
  </si>
  <si>
    <t>-1346542760</t>
  </si>
  <si>
    <t>0,6*0,5*1,5*2                "pohled SV"</t>
  </si>
  <si>
    <t>0,6*0,5*(7,05+7,625)   "pohled JV"</t>
  </si>
  <si>
    <t>26</t>
  </si>
  <si>
    <t>583441720</t>
  </si>
  <si>
    <t>štěrkodrť frakce 0-32 třída C</t>
  </si>
  <si>
    <t>t</t>
  </si>
  <si>
    <t>-1941411366</t>
  </si>
  <si>
    <t>5,303*1,8</t>
  </si>
  <si>
    <t>27</t>
  </si>
  <si>
    <t>181301101</t>
  </si>
  <si>
    <t>Rozprostření a urovnání ornice v rovině nebo ve svahu sklonu do 1:5 při souvislé ploše do 500 m2, tl. vrstvy do 100 mm</t>
  </si>
  <si>
    <t>-387109508</t>
  </si>
  <si>
    <t>0,6*1,5*2                "pohled SV"</t>
  </si>
  <si>
    <t>0,6*(7,05+7,625)   "pohled JV"</t>
  </si>
  <si>
    <t>28</t>
  </si>
  <si>
    <t>103641010.70R</t>
  </si>
  <si>
    <t>zemina pro terénní úpravy -  ornice (černozem) včetně dopravy</t>
  </si>
  <si>
    <t>1281716880</t>
  </si>
  <si>
    <t>10,605*0,1*1,05</t>
  </si>
  <si>
    <t>29</t>
  </si>
  <si>
    <t>181411141</t>
  </si>
  <si>
    <t>Založení trávníku na půdě předem připravené plochy do 1000 m2 výsevem včetně utažení parterového v rovině nebo na svahu do 1:5</t>
  </si>
  <si>
    <t>-2079036905</t>
  </si>
  <si>
    <t>1*2,5*2                "pohled SV"</t>
  </si>
  <si>
    <t>1*9*2                   "pohled JV"</t>
  </si>
  <si>
    <t>30</t>
  </si>
  <si>
    <t>005724100</t>
  </si>
  <si>
    <t>osivo směs travní parková</t>
  </si>
  <si>
    <t>kg</t>
  </si>
  <si>
    <t>-1452818879</t>
  </si>
  <si>
    <t>23,000*0,025</t>
  </si>
  <si>
    <t>31</t>
  </si>
  <si>
    <t>711491272</t>
  </si>
  <si>
    <t>Provedení izolace proti povrchové a podpovrchové tlakové vodě ostatní na ploše svislé S z textilií, vrstvy ochranné</t>
  </si>
  <si>
    <t>1462427290</t>
  </si>
  <si>
    <t>0,5*1,5*2                "pohled SV"</t>
  </si>
  <si>
    <t>0,5*(7,05+7,625)   "pohled JV"</t>
  </si>
  <si>
    <t>32</t>
  </si>
  <si>
    <t>693111490</t>
  </si>
  <si>
    <t>geotextilie netkaná PP 500 g/m2 do š 8,8 m</t>
  </si>
  <si>
    <t>652702978</t>
  </si>
  <si>
    <t>8,838*1,2</t>
  </si>
  <si>
    <t>466</t>
  </si>
  <si>
    <t>Oprava přístupové cesty - pohled SV</t>
  </si>
  <si>
    <t>33</t>
  </si>
  <si>
    <t>113106061</t>
  </si>
  <si>
    <t>Rozebrání dlažeb při překopech inženýrských sítí plochy do 15 m2 s přemístěním hmot na skládku na vzdálenost do 3 m nebo s naložením na dopravní prostředek vozovek a ploch, s jakoukoliv výplní spár z drobných kostek nebo odseků s ložem z kameniva těženého</t>
  </si>
  <si>
    <t>413502180</t>
  </si>
  <si>
    <t xml:space="preserve">0,5*12,5   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</si>
  <si>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</si>
  <si>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</si>
  <si>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185391455</t>
  </si>
  <si>
    <t>35</t>
  </si>
  <si>
    <t>215901101</t>
  </si>
  <si>
    <t>Zhutnění podloží pod násypy z rostlé horniny tř. 1 až 4 z hornin soudružných do 92 % PS a nesoudržných sypkých relativní ulehlosti I(d) do 0,8</t>
  </si>
  <si>
    <t>-704769770</t>
  </si>
  <si>
    <t>36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</si>
  <si>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</si>
  <si>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</si>
  <si>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1695861657</t>
  </si>
  <si>
    <t>37</t>
  </si>
  <si>
    <t>451577777</t>
  </si>
  <si>
    <t>Podklad nebo lože pod dlažbu (přídlažbu) v ploše vodorovné nebo ve sklonu do 1:5, tloušťky od 30 do 100 mm z kameniva těženého</t>
  </si>
  <si>
    <t>-984700392</t>
  </si>
  <si>
    <t>Úpravy povrchů, podlahy a osazování výplní</t>
  </si>
  <si>
    <t>61</t>
  </si>
  <si>
    <t>Úprava povrchů vnitřních</t>
  </si>
  <si>
    <t>612321141</t>
  </si>
  <si>
    <t>Omítka vápenocementová vnitřních ploch nanášená ručně dvouvrstvá, tloušťky jádrové omítky do 10 mm a tloušťky štuku do 3 mm štuková svislých konstrukcí stěn</t>
  </si>
  <si>
    <t>-1212070710</t>
  </si>
  <si>
    <t>1,35*2,65</t>
  </si>
  <si>
    <t>Součet   zazdívka</t>
  </si>
  <si>
    <t>39</t>
  </si>
  <si>
    <t>612321191</t>
  </si>
  <si>
    <t>Omítka vápenocementová vnitřních ploch nanášená ručně Příplatek k cenám za každých dalších i započatých 5 mm tloušťky omítky přes 10 mm stěn</t>
  </si>
  <si>
    <t>169201180</t>
  </si>
  <si>
    <t>3,578*3</t>
  </si>
  <si>
    <t>40</t>
  </si>
  <si>
    <t>612325223</t>
  </si>
  <si>
    <t>Vápenocementová nebo vápenná omítka jednotlivých malých ploch štuková na stěnách, plochy jednotlivě přes 0,25 do 1 m2</t>
  </si>
  <si>
    <t>2072540567</t>
  </si>
  <si>
    <t>8+3</t>
  </si>
  <si>
    <t>Součet   zazdívky</t>
  </si>
  <si>
    <t>612131121</t>
  </si>
  <si>
    <t>Podkladní a spojovací vrstva vnitřních omítaných ploch penetrace akrylát-silikonová nanášená ručně stěn</t>
  </si>
  <si>
    <t>1549554471</t>
  </si>
  <si>
    <t>0,9*0,45*2</t>
  </si>
  <si>
    <t>0,9*0,45*8</t>
  </si>
  <si>
    <t>0,25*3,3*3</t>
  </si>
  <si>
    <t>42</t>
  </si>
  <si>
    <t>619995001</t>
  </si>
  <si>
    <t>Začištění omítek (s dodáním hmot) kolem oken, dveří, podlah, obkladů apod.</t>
  </si>
  <si>
    <t>865770528</t>
  </si>
  <si>
    <t>(3,3*2+1,8*2)*5</t>
  </si>
  <si>
    <t>(1,35*2+1,8*2)*65</t>
  </si>
  <si>
    <t>(0,6*2+0,9*2)*11</t>
  </si>
  <si>
    <t>(1,35*2+4,42*2)*2</t>
  </si>
  <si>
    <t>(0,9*2+0,45*2)*10</t>
  </si>
  <si>
    <t>(0,6*2+0,6*2)*8</t>
  </si>
  <si>
    <t>(0,9*2+0,6*2)*2</t>
  </si>
  <si>
    <t>(3,3*2+2,8*2)*3</t>
  </si>
  <si>
    <t>(1,35+2,65*2)*1</t>
  </si>
  <si>
    <t>(3,25+2,65*2)*1</t>
  </si>
  <si>
    <t>(1,1+2,54*2)*1</t>
  </si>
  <si>
    <t>(1,35+2,45*2)*2</t>
  </si>
  <si>
    <t>(3,31+2,35*2)*1</t>
  </si>
  <si>
    <t>43</t>
  </si>
  <si>
    <t>612325302</t>
  </si>
  <si>
    <t>Vápenocementová nebo vápenná omítka ostění nebo nadpraží štuková</t>
  </si>
  <si>
    <t>353501803</t>
  </si>
  <si>
    <t>(3,3+1,8*2)*5*0,2</t>
  </si>
  <si>
    <t>(1,35+1,8*2)*65*0,2</t>
  </si>
  <si>
    <t>(0,6+0,9*2)*11*0,2</t>
  </si>
  <si>
    <t>(1,35+4,42*2)*2*0,2</t>
  </si>
  <si>
    <t>(0,9+0,45*2)*10*0,2</t>
  </si>
  <si>
    <t>(0,6+0,6*2)*8*0,2</t>
  </si>
  <si>
    <t>(0,9+0,6*2)*2*0,2</t>
  </si>
  <si>
    <t>(3,3+2,8*2)*3*0,2</t>
  </si>
  <si>
    <t>(1,35+2,65*2)*1*0,2</t>
  </si>
  <si>
    <t>(3,25+2,65*2)*1*0,2</t>
  </si>
  <si>
    <t>(1,1+2,54*2)*1*0,2</t>
  </si>
  <si>
    <t>(1,35+2,45*2)*2*0,2</t>
  </si>
  <si>
    <t>(3,31+2,35*2)*1*0,2</t>
  </si>
  <si>
    <t>44</t>
  </si>
  <si>
    <t>629135102.70R</t>
  </si>
  <si>
    <t>Vyrovnávací vrstva z cementové malty pod klempířskými prvky šířky Vyrovnávací vrstva pod parapety z MC š do 300 mm</t>
  </si>
  <si>
    <t>-391285424</t>
  </si>
  <si>
    <t>0,9*10+3,3*3   "okna ozn.O5 a O8"</t>
  </si>
  <si>
    <t>624</t>
  </si>
  <si>
    <t>Úprava povrchů vnější - fasáda</t>
  </si>
  <si>
    <t>45</t>
  </si>
  <si>
    <t>629995101</t>
  </si>
  <si>
    <t>Očištění vnějších ploch tlakovou vodou omytím</t>
  </si>
  <si>
    <t>607803591</t>
  </si>
  <si>
    <t>837,007+127,885</t>
  </si>
  <si>
    <t>46</t>
  </si>
  <si>
    <t>319201321</t>
  </si>
  <si>
    <t>Vyrovnání nerovného povrchu vnitřního i vnějšího zdiva bez odsekání vadných cihel, maltou (s dodáním hmot) tl. do 30 mm</t>
  </si>
  <si>
    <t>1881417819</t>
  </si>
  <si>
    <t xml:space="preserve">1,35*2,65 </t>
  </si>
  <si>
    <t xml:space="preserve">0,5*1,5*2   </t>
  </si>
  <si>
    <t>0,5*(7,05+7,625)</t>
  </si>
  <si>
    <t>Součet   zazdívky a u bouraných anglických dvorků</t>
  </si>
  <si>
    <t>47</t>
  </si>
  <si>
    <t>622135011</t>
  </si>
  <si>
    <t>Vyrovnání nerovností podkladu vnějších omítaných ploch tmelem, tloušťky do 2 mm stěn</t>
  </si>
  <si>
    <t>-1558498725</t>
  </si>
  <si>
    <t>837,007*0,3  "cca 30%"</t>
  </si>
  <si>
    <t>48</t>
  </si>
  <si>
    <t>622135095</t>
  </si>
  <si>
    <t>Vyrovnání nerovností podkladu vnějších omítaných ploch tmelem, tloušťky do 2 mm Příplatek k ceně za každý další 1 mm tloušťky podkladní vrstvy přes 2 mm tmelem stěn</t>
  </si>
  <si>
    <t>437832808</t>
  </si>
  <si>
    <t>"TLOUŠŤKA BUDE UPŘESNĚNA PŘI REALIZACI"</t>
  </si>
  <si>
    <t>251,102*3</t>
  </si>
  <si>
    <t>49</t>
  </si>
  <si>
    <t>621135011</t>
  </si>
  <si>
    <t>Vyrovnání nerovností podkladu vnějších omítaných ploch tmelem, tloušťky do 2 mm podhledů</t>
  </si>
  <si>
    <t>309119459</t>
  </si>
  <si>
    <t>127,885*0,3  "cca 30%"</t>
  </si>
  <si>
    <t>50</t>
  </si>
  <si>
    <t>621135095</t>
  </si>
  <si>
    <t>Vyrovnání nerovností podkladu vnějších omítaných ploch tmelem, tloušťky do 2 mm Příplatek k ceně za každý další 1 mm tloušťky podkladní vrstvy přes 2 mm tmelem podhledů</t>
  </si>
  <si>
    <t>1787007768</t>
  </si>
  <si>
    <t>38,366*3</t>
  </si>
  <si>
    <t>51</t>
  </si>
  <si>
    <t>622325101</t>
  </si>
  <si>
    <t>Oprava vápenocementové omítky vnějších ploch stupně členitosti 1 hladké stěn, v rozsahu opravované plochy do 10%</t>
  </si>
  <si>
    <t>-961631907</t>
  </si>
  <si>
    <t>7,4*12,3</t>
  </si>
  <si>
    <t>3,1*4,75</t>
  </si>
  <si>
    <t>-(0,6*0,9*6+1,35*1,8*3+1,35*2,27)</t>
  </si>
  <si>
    <t>(0,6+0,9*2)*0,18*6</t>
  </si>
  <si>
    <t>(1,35+1,8*2)*0,18*3</t>
  </si>
  <si>
    <t>(1,35+2,27*2)*0,18</t>
  </si>
  <si>
    <t>0,4*4,75   "ATIKA"</t>
  </si>
  <si>
    <t>Mezisoučet  pohled SV</t>
  </si>
  <si>
    <t>3,15*4,75</t>
  </si>
  <si>
    <t>-(0,6*0,9*5+1,35*1,8*5)</t>
  </si>
  <si>
    <t>(0,6+0,9*2)*0,18*5</t>
  </si>
  <si>
    <t>(1,35+1,8*2)*0,18*5</t>
  </si>
  <si>
    <t>Mezisoučet   pohled JZ</t>
  </si>
  <si>
    <t>8,1*(15+0,5*2)</t>
  </si>
  <si>
    <t>0,3*11,2</t>
  </si>
  <si>
    <t>2,3*(3,2*2)</t>
  </si>
  <si>
    <t>7,4*(10,35*2+7,8*2+0,2*2)</t>
  </si>
  <si>
    <t>-(1,35*1,8*21+3,3*3,05*3+1,35*4,42*2+0,6*0,6*8+0,9*0,6*2)</t>
  </si>
  <si>
    <t>-(3,31*2,35+1,35*1,2*2)</t>
  </si>
  <si>
    <t>(1,35+1,8*2)*0,18*21</t>
  </si>
  <si>
    <t>(3,3+3,05*2)*0,2*3</t>
  </si>
  <si>
    <t>(1,35+4,42*2)*0,18*2</t>
  </si>
  <si>
    <t>(0,6+0,6*2)*0,18*8</t>
  </si>
  <si>
    <t>(0,9+0,6*2)*0,18*2</t>
  </si>
  <si>
    <t>(3,55+2,35*2)*0,55</t>
  </si>
  <si>
    <t>(1,35+1,2*2)*0,18*2</t>
  </si>
  <si>
    <t>7,3*51,3</t>
  </si>
  <si>
    <t>-(1,35*1,8*36+3,3*1,8*5+1,35*2,27+3,25*2,27+1,1*2,25)</t>
  </si>
  <si>
    <t>(1,35+1,8*2)*0,18*36</t>
  </si>
  <si>
    <t>(3,3+1,8*2)*0,2*5</t>
  </si>
  <si>
    <t>(3,25+2,27*2)*0,40</t>
  </si>
  <si>
    <t>(1,2+2,35*2)*0,18</t>
  </si>
  <si>
    <t>Mezisoučet   pohled JV</t>
  </si>
  <si>
    <t>52</t>
  </si>
  <si>
    <t>621325101</t>
  </si>
  <si>
    <t>Oprava vápenocementové omítky vnějších ploch stupně členitosti 1 hladké podhledů, v rozsahu opravované plochy do 10%</t>
  </si>
  <si>
    <t>1889194300</t>
  </si>
  <si>
    <t>2,3*12,7</t>
  </si>
  <si>
    <t>0,15*12,7</t>
  </si>
  <si>
    <t>0,5*3,2*2</t>
  </si>
  <si>
    <t>(0,5+0,15)/2*2,3*2</t>
  </si>
  <si>
    <t>0,3*3,2*2</t>
  </si>
  <si>
    <t>1,5*1,75*2+0,1*(1,5*2+1,75)*2</t>
  </si>
  <si>
    <t>Mezisoučet   podhledy - pohled SZ</t>
  </si>
  <si>
    <t>0,4*(4,75+0,12+0,28)*2</t>
  </si>
  <si>
    <t>0,4*43,65</t>
  </si>
  <si>
    <t>0,10*(4,75*2+0,12*2+0,28*2+0,4*2+43,65)</t>
  </si>
  <si>
    <t>Mezisoučet   podhledy - pohled JV</t>
  </si>
  <si>
    <t>(0,4+0,1)*(12,3+0,4*2)*2</t>
  </si>
  <si>
    <t>(0,4+0,1)*(51,3+10,35*2+7,8*2)</t>
  </si>
  <si>
    <t>Mezisoučet   podhled hlavní střechy</t>
  </si>
  <si>
    <t>53</t>
  </si>
  <si>
    <t>622211021</t>
  </si>
  <si>
    <t>Montáž kontaktního zateplení z polystyrenových desek nebo z kombinovaných desek na vnější stěny, tloušťky desek přes 80 do 120 mm</t>
  </si>
  <si>
    <t>1107859733</t>
  </si>
  <si>
    <t>7,4*(0,12+12,3+0,12)</t>
  </si>
  <si>
    <t>-(0,6*0,9*6+1,35*1,8*2)</t>
  </si>
  <si>
    <t>-0,9*(0,12+12,3+0,12)   "pruh nad soklem z minerálu"</t>
  </si>
  <si>
    <t>-(0,6*0,9*5+1,35*1,8*4)</t>
  </si>
  <si>
    <t>8,1*(0,12+15+0,12+0,5*2)</t>
  </si>
  <si>
    <t>-2,3*(4,275+0,12+3,31+0,12+4,275)</t>
  </si>
  <si>
    <t>-(1,35*1,8*21+3,3*2,8*3+1,35*4,42*2+0,6*0,6*2)</t>
  </si>
  <si>
    <t>-(1,35*1,2*2)</t>
  </si>
  <si>
    <t>0,5*4,275*2   "XPS odstřiková zóna"</t>
  </si>
  <si>
    <t>-0,9*(0,12+15+0,12+0,5*2)     "pruh nad soklem z minerálu"</t>
  </si>
  <si>
    <t>-0,9*(10,35*2+7,8*2+0,2*2)   "pruh nad soklem z minerálu"</t>
  </si>
  <si>
    <t>+0,9*(1,35+3,31+1,35)             "pruh nad soklem z minerálu"</t>
  </si>
  <si>
    <t>-3,1*43,65</t>
  </si>
  <si>
    <t>-(1,35*1,8*17+3,3*1,8*5+1,1*2,25)</t>
  </si>
  <si>
    <t>-0,9*51,3                         "pruh nad soklem z minerálu"</t>
  </si>
  <si>
    <t>+0,9*(1,1+3,25+1,35)   "pruh nad soklem z minerálu"</t>
  </si>
  <si>
    <t>54</t>
  </si>
  <si>
    <t>622251101</t>
  </si>
  <si>
    <t>Montáž kontaktního zateplení Příplatek k cenám za zápustnou montáž kotev s použitím tepelněizolačních zátek na vnější stěny z polystyrenu</t>
  </si>
  <si>
    <t>-1791750323</t>
  </si>
  <si>
    <t>55</t>
  </si>
  <si>
    <t>283759800</t>
  </si>
  <si>
    <t>deska fasádní polystyrénová EPS 100 F 1000 x 500 x 120 mm</t>
  </si>
  <si>
    <t>-408557649</t>
  </si>
  <si>
    <t>509,838*1,02</t>
  </si>
  <si>
    <t>-4,361   "odpočet XPS"</t>
  </si>
  <si>
    <t>56</t>
  </si>
  <si>
    <t>283763830</t>
  </si>
  <si>
    <t>deska z polystyrénu XPS, hrana polodrážková a hladký povrch s vyšší odolností 1250 x 600 x 120 mm</t>
  </si>
  <si>
    <t>-1508645797</t>
  </si>
  <si>
    <t>0,5*4,275*2 *1,02</t>
  </si>
  <si>
    <t>57</t>
  </si>
  <si>
    <t>590515180.70R</t>
  </si>
  <si>
    <t>expanzní těsnící páska</t>
  </si>
  <si>
    <t>-1609503058</t>
  </si>
  <si>
    <t>(4,275*2+0,12*2+12,7+11,2)*1,1</t>
  </si>
  <si>
    <t>58</t>
  </si>
  <si>
    <t>622221021</t>
  </si>
  <si>
    <t>Montáž kontaktního zateplení z desek z minerální vlny s podélnou orientací vláken na vnější stěny, tloušťky desek přes 80 do 120 mm</t>
  </si>
  <si>
    <t>-696833642</t>
  </si>
  <si>
    <t>3,1*(4,75+0,12)</t>
  </si>
  <si>
    <t>-(1,35*1,8*1)</t>
  </si>
  <si>
    <t>0,9*(0,12+12,3+0,12)   "pruh nad soklem"</t>
  </si>
  <si>
    <t>3,15*(4,75+0,15)</t>
  </si>
  <si>
    <t>2,3*(4,275+0,12+3,31+0,12+4,275)</t>
  </si>
  <si>
    <t>2,3*(3,2*2+0,12*2)</t>
  </si>
  <si>
    <t>-(0,6*0,6*6+0,9*0,6*2+3,31*2,35)</t>
  </si>
  <si>
    <t>-0,5*4,275*2   "XPS"</t>
  </si>
  <si>
    <t>0,9*(0,12+15+0,12+0,5*2)     "pruh nad soklem"</t>
  </si>
  <si>
    <t>0,9*(10,35*2+7,8*2+0,2*2)   "pruh nad soklem"</t>
  </si>
  <si>
    <t>-0,9*(1,35+3,31+1,35)             "pruh nad soklem"</t>
  </si>
  <si>
    <t>3,1*43,65</t>
  </si>
  <si>
    <t>-(1,35*1,8*19+3,25*2,27+1,35*2,27)</t>
  </si>
  <si>
    <t>0,9*51,3                         "pruh nad soklem"</t>
  </si>
  <si>
    <t>-0,9*(1,1+3,25+1,35)   "pruh nad soklem"</t>
  </si>
  <si>
    <t>59</t>
  </si>
  <si>
    <t>622251105</t>
  </si>
  <si>
    <t>Montáž kontaktního zateplení Příplatek k cenám za zápustnou montáž kotev s použitím tepelněizolačních zátek na vnější stěny z minerální vlny</t>
  </si>
  <si>
    <t>-614404347</t>
  </si>
  <si>
    <t>60</t>
  </si>
  <si>
    <t>631515290</t>
  </si>
  <si>
    <t>deska izolační minerální kontaktních fasád podélné vlákno λ-0.036 tl. 120 mm</t>
  </si>
  <si>
    <t>-878382246</t>
  </si>
  <si>
    <t>245,192*1,02</t>
  </si>
  <si>
    <t>Mezisoučet</t>
  </si>
  <si>
    <t>0,6*0,6*1,02   "pohled JV"</t>
  </si>
  <si>
    <t>0,6*0,6*1,02   "pohled SV"</t>
  </si>
  <si>
    <t>Mezisoučet   čtverce 600x600 mm</t>
  </si>
  <si>
    <t>622212051</t>
  </si>
  <si>
    <t>Montáž kontaktního zateplení vnějšího ostění, nadpraží nebo parapetu z polystyrenových desek hloubky špalet přes 200 do 400 mm, tloušťky desek do 40 mm</t>
  </si>
  <si>
    <t>-1039074404</t>
  </si>
  <si>
    <t>(0,6*2+0,9*2)*6</t>
  </si>
  <si>
    <t>(1,35*2+1,8*2)*2</t>
  </si>
  <si>
    <t>(0,6*2+0,9*2)*5</t>
  </si>
  <si>
    <t>(1,35*2+1,8*2)*4</t>
  </si>
  <si>
    <t>(1,35*2+1,8*2)*21</t>
  </si>
  <si>
    <t>(0,6*2+0,6*2)*2</t>
  </si>
  <si>
    <t>(1,35+1,2*2)*2</t>
  </si>
  <si>
    <t>(1,35*2+1,8*2)*17</t>
  </si>
  <si>
    <t>(1,1+2,25*2)*1</t>
  </si>
  <si>
    <t>62</t>
  </si>
  <si>
    <t>283759430.70R</t>
  </si>
  <si>
    <t>deska fasádní polystyrénová EPS 100 F 1000 x 500 x 20 mm</t>
  </si>
  <si>
    <t>-1254633114</t>
  </si>
  <si>
    <t>(0,6*2+0,9*2)*6*0,3*1,05</t>
  </si>
  <si>
    <t>(1,35*2+1,8*2)*2*0,3*1,05</t>
  </si>
  <si>
    <t>(0,6*2+0,9*2)*5*0,3*1,1</t>
  </si>
  <si>
    <t>(1,35*2+1,8*2)*4*0,3*1,1</t>
  </si>
  <si>
    <t>(1,35*2+1,8*2)*21*0,3*1,1</t>
  </si>
  <si>
    <t>(3,3*2+2,8*2)*3*0,32*1,1</t>
  </si>
  <si>
    <t>(1,35*2+4,42*2)*2*0,3*1,1</t>
  </si>
  <si>
    <t>(0,6*2+0,6*2)*2*0,3*1,1</t>
  </si>
  <si>
    <t>(1,35+1,2*2)*2*0,3*1,1</t>
  </si>
  <si>
    <t>(1,35*2+1,8*2)*17*0,3*1,1</t>
  </si>
  <si>
    <t>(3,3*2+1,8*2)*5*0,32*1,1</t>
  </si>
  <si>
    <t>(1,1+2,25*2)*1*0,3*1,1</t>
  </si>
  <si>
    <t>63</t>
  </si>
  <si>
    <t>622222051</t>
  </si>
  <si>
    <t>Montáž kontaktního zateplení vnějšího ostění, nadpraží nebo parapetu z desek z minerální vlny s podélnou nebo kolmou orientací vláken hloubky špalet přes 200 do 400 mm, tloušťky desek do 40 mm</t>
  </si>
  <si>
    <t>-812230445</t>
  </si>
  <si>
    <t>(1,35*2+1,8*2)*1</t>
  </si>
  <si>
    <t>(0,6*2+0,6*2)*6</t>
  </si>
  <si>
    <t>(1,35*2+1,8*2)*19</t>
  </si>
  <si>
    <t>(3,325+2,27*2)*1</t>
  </si>
  <si>
    <t>(1,35+2,27*2)*1</t>
  </si>
  <si>
    <t>64</t>
  </si>
  <si>
    <t>631515050</t>
  </si>
  <si>
    <t>deska izolační minerální kontaktních fasád kolmé vlákno λ-0.041 tl. 20 mm</t>
  </si>
  <si>
    <t>-687067958</t>
  </si>
  <si>
    <t>(1,35*2+1,8*2)*1*0,3*1,1</t>
  </si>
  <si>
    <t>(0,6*2+0,6*2)*6*0,3*1,1</t>
  </si>
  <si>
    <t>(0,9*2+0,6*2)*2*0,3*1,1</t>
  </si>
  <si>
    <t>(3,31+2,35*2)*1*0,67*1,1</t>
  </si>
  <si>
    <t>(1,35*2+1,8*2)*19*0,3*1,1</t>
  </si>
  <si>
    <t>(3,325+2,27*2)*1*0,52*1,1</t>
  </si>
  <si>
    <t>(1,35+2,27*2)*1*0,3*1,1</t>
  </si>
  <si>
    <t>65</t>
  </si>
  <si>
    <t>622252001</t>
  </si>
  <si>
    <t>Montáž lišt kontaktního zateplení zakládacích soklových připevněných hmoždinkami</t>
  </si>
  <si>
    <t>876617141</t>
  </si>
  <si>
    <t>0,12+12,3+0,12</t>
  </si>
  <si>
    <t>4,75+0,12</t>
  </si>
  <si>
    <t>51,3+0,12*2+3,2*2+0,12*2</t>
  </si>
  <si>
    <t>-(1,35*2+4,275*2+0,12*2+3,31)</t>
  </si>
  <si>
    <t>51,3</t>
  </si>
  <si>
    <t>-(1,35+3,25+1,1)</t>
  </si>
  <si>
    <t>66</t>
  </si>
  <si>
    <t>590516490</t>
  </si>
  <si>
    <t>lišta soklová Al s okapničkou, zakládací U 12 cm, 0,95/200 cm</t>
  </si>
  <si>
    <t>1405973404</t>
  </si>
  <si>
    <t>123,8*1,05</t>
  </si>
  <si>
    <t>67</t>
  </si>
  <si>
    <t>622252002</t>
  </si>
  <si>
    <t>Montáž lišt kontaktního zateplení ostatních stěnových, dilatačních apod. lepených do tmelu</t>
  </si>
  <si>
    <t>-278340927</t>
  </si>
  <si>
    <t>7,4*6+8,1*2+2,3*2+3,1+3,15</t>
  </si>
  <si>
    <t>12,7*2+3,2*2+2,3*2+0,15*2</t>
  </si>
  <si>
    <t>4,75*2+0,4*2+43,65+0,1*2</t>
  </si>
  <si>
    <t>(1,35*2+1,8*2)*3</t>
  </si>
  <si>
    <t>(1,35*2+1,8*2)*5</t>
  </si>
  <si>
    <t>(3,55+2,35*2)*1</t>
  </si>
  <si>
    <t>(1,35*2+1,8*2)*36</t>
  </si>
  <si>
    <t>(3,25+2,27*2)*1</t>
  </si>
  <si>
    <t>(1,2+2,35*2)*1</t>
  </si>
  <si>
    <t>Mezisoučet   otvory</t>
  </si>
  <si>
    <t>68</t>
  </si>
  <si>
    <t>590514840</t>
  </si>
  <si>
    <t>lišta rohová PVC 10/10 cm s tkaninou bal. 2,5 m</t>
  </si>
  <si>
    <t>749823431</t>
  </si>
  <si>
    <t>776,01*1,05</t>
  </si>
  <si>
    <t>69</t>
  </si>
  <si>
    <t>-312241747</t>
  </si>
  <si>
    <t>70</t>
  </si>
  <si>
    <t>590514750</t>
  </si>
  <si>
    <t>profil okenní začišťovací se sklovláknitou armovací tkaninou 6 mm/2,4 m</t>
  </si>
  <si>
    <t>-1945739179</t>
  </si>
  <si>
    <t>613,71*1,05</t>
  </si>
  <si>
    <t>71</t>
  </si>
  <si>
    <t>-1491841460</t>
  </si>
  <si>
    <t>0,6*19+1,35*70+3,3*8+0,9*2+3,55*1+3,25*1+1,2</t>
  </si>
  <si>
    <t>72</t>
  </si>
  <si>
    <t>590515100</t>
  </si>
  <si>
    <t>profil okenní s nepřiznanou podomítkovou okapnicí PVC 2,0 m</t>
  </si>
  <si>
    <t>1474843293</t>
  </si>
  <si>
    <t>142,1*1,05</t>
  </si>
  <si>
    <t>73</t>
  </si>
  <si>
    <t>-836287182</t>
  </si>
  <si>
    <t>0,6*19+1,35*67+3,3*8+0,9*2</t>
  </si>
  <si>
    <t>74</t>
  </si>
  <si>
    <t>590515120</t>
  </si>
  <si>
    <t>profil parapetní se sklovláknitou armovací tkaninou PVC 2 m</t>
  </si>
  <si>
    <t>743577135</t>
  </si>
  <si>
    <t>130,05*1,05</t>
  </si>
  <si>
    <t>75</t>
  </si>
  <si>
    <t>276916753</t>
  </si>
  <si>
    <t>3,15+0,4+3,1+0,4</t>
  </si>
  <si>
    <t>2,3*2+7,4*2</t>
  </si>
  <si>
    <t>76</t>
  </si>
  <si>
    <t>590515020</t>
  </si>
  <si>
    <t>profil dilatační rohový , dl. 2,5 m</t>
  </si>
  <si>
    <t>-1900920752</t>
  </si>
  <si>
    <t>26,45*1,05</t>
  </si>
  <si>
    <t>77</t>
  </si>
  <si>
    <t>621131121</t>
  </si>
  <si>
    <t>Podkladní a spojovací vrstva vnějších omítaných ploch penetrace akrylát-silikonová nanášená ručně podhledů</t>
  </si>
  <si>
    <t>475582808</t>
  </si>
  <si>
    <t>78</t>
  </si>
  <si>
    <t>621142001</t>
  </si>
  <si>
    <t>Potažení vnějších ploch pletivem v ploše nebo pruzích, na plném podkladu sklovláknitým vtlačením do tmelu podhledů</t>
  </si>
  <si>
    <t>1491854694</t>
  </si>
  <si>
    <t>79</t>
  </si>
  <si>
    <t>621531011.71R</t>
  </si>
  <si>
    <t xml:space="preserve">Tenkovrstvá silikonová zrnitá probarvená omítka tl. 1,5 mm s uhlíkovými vlákny včetně penetrace vnějších podhledů </t>
  </si>
  <si>
    <t>-31391083</t>
  </si>
  <si>
    <t>"PŘESNÁ BAREVNOST BUDE URČENA PO VYBRÁNÍ KONKRÉTNÍHO"</t>
  </si>
  <si>
    <t>"DODAVATELE A PROVEDENÍ VZORKŮ"</t>
  </si>
  <si>
    <t>80</t>
  </si>
  <si>
    <t>622531000.70R</t>
  </si>
  <si>
    <t>Probarvená silikonová zrnitá omítka s uhlíkovým vláknem tl. 1,5 mm - příplatek za sytou barvu (tmavě hnědá)</t>
  </si>
  <si>
    <t>347493556</t>
  </si>
  <si>
    <t>127,885</t>
  </si>
  <si>
    <t>81</t>
  </si>
  <si>
    <t>622531011.70R</t>
  </si>
  <si>
    <t xml:space="preserve">Tenkovrstvá silikonová zrnitá probarvená omítka tl. 1,5 mm s uhlíkovými vlákny včetně penetrace vnějších stěn </t>
  </si>
  <si>
    <t>-309290103</t>
  </si>
  <si>
    <t>-(0,6*0,9*6+1,35*1,8*3)</t>
  </si>
  <si>
    <t>(0,6+0,9*2)*0,3*6</t>
  </si>
  <si>
    <t>(1,35+1,8*2)*0,3*3</t>
  </si>
  <si>
    <t>(0,6+0,9*2)*0,3*5</t>
  </si>
  <si>
    <t>(1,35+1,8*2)*0,3*5</t>
  </si>
  <si>
    <t>-(1,35*1,8*21+3,3*2,8*3+1,35*4,42*2+0,6*0,6*8)</t>
  </si>
  <si>
    <t>(1,35+1,8*2)*0,3*21</t>
  </si>
  <si>
    <t>(3,3+2,8*2)*0,32*3</t>
  </si>
  <si>
    <t>(1,35+4,42*2)*0,3*2</t>
  </si>
  <si>
    <t>(0,6+0,6*2)*0,3*8</t>
  </si>
  <si>
    <t>(1,35+1,2*2)*0,3*2</t>
  </si>
  <si>
    <t>-(0,9*0,6*2+3,31*2,35)</t>
  </si>
  <si>
    <t>(0,9+0,6*2)*0,3*2</t>
  </si>
  <si>
    <t>(3,31+2,35*2)*0,67</t>
  </si>
  <si>
    <t>0,1*12   "římsa"</t>
  </si>
  <si>
    <t>-(1,35*1,8*36+3,3*1,8*5+1,1*2,25)</t>
  </si>
  <si>
    <t>-(3,25*2,27+1,35*2,27)</t>
  </si>
  <si>
    <t>(1,35+1,8*2)*0,3*36</t>
  </si>
  <si>
    <t>(3,3+1,8*2)*0,32*5</t>
  </si>
  <si>
    <t>(1,1+2,25*2)*0,3*1</t>
  </si>
  <si>
    <t>(3,25+2,27*2)*0,52*1</t>
  </si>
  <si>
    <t>(1,35+2,27*2)*0,3*1</t>
  </si>
  <si>
    <t>82</t>
  </si>
  <si>
    <t>-2120263487</t>
  </si>
  <si>
    <t>(1,35+1,8*2)*0,27*1</t>
  </si>
  <si>
    <t>7,4*(10,11+0,12+0,5)*2</t>
  </si>
  <si>
    <t>-1,35*1,8*10</t>
  </si>
  <si>
    <t>(1,35+1,8*2)*0,27*10</t>
  </si>
  <si>
    <t>(0,15+0,1)*12   "římsa"</t>
  </si>
  <si>
    <t>(1,35+1,8*2)*0,27*19</t>
  </si>
  <si>
    <t>(3,25+2,27*2)*0,27*1</t>
  </si>
  <si>
    <t>(1,35+2,27*2)*0,27*1</t>
  </si>
  <si>
    <t>628</t>
  </si>
  <si>
    <t xml:space="preserve">Úprava povrchů vnější - sokl </t>
  </si>
  <si>
    <t>83</t>
  </si>
  <si>
    <t>506235290</t>
  </si>
  <si>
    <t>(1,3+1,6)/2*12,4</t>
  </si>
  <si>
    <t>-0,9*0,45*2</t>
  </si>
  <si>
    <t>(0,9+0,45*2)*0,2*2</t>
  </si>
  <si>
    <t>0,38*4,8</t>
  </si>
  <si>
    <t>-0,38*1,35</t>
  </si>
  <si>
    <t>(0,7+1,4)/2*12,4</t>
  </si>
  <si>
    <t>0,3*4,8</t>
  </si>
  <si>
    <t>(1,4+1,6)/2*(7,85+10,35+1,3+3,2)</t>
  </si>
  <si>
    <t>(1,55+1,4)/2*(1,3+10,35+7,85+3,2)</t>
  </si>
  <si>
    <t>-(0,9*0,45*8+1,35*1,4*2)</t>
  </si>
  <si>
    <t>(0,9+0,45*2)*0,2*8</t>
  </si>
  <si>
    <t>0,2*1,25*2 *2</t>
  </si>
  <si>
    <t>0,38*43,65</t>
  </si>
  <si>
    <t>-0,38*(3,2+1,35)</t>
  </si>
  <si>
    <t>0,2*0,38*4</t>
  </si>
  <si>
    <t>(0,68+0,38)/2*3,8</t>
  </si>
  <si>
    <t>(1,28+0,38)/2*3,95</t>
  </si>
  <si>
    <t>-0,38*1,1</t>
  </si>
  <si>
    <t>0,2*0,38*2</t>
  </si>
  <si>
    <t>Mezisoučet  pohled  JV</t>
  </si>
  <si>
    <t>Součet   SOKL</t>
  </si>
  <si>
    <t>84</t>
  </si>
  <si>
    <t>622325102</t>
  </si>
  <si>
    <t>Oprava vápenocementové omítky vnějších ploch stupně členitosti 1 hladké stěn, v rozsahu opravované plochy přes 10 do 30%</t>
  </si>
  <si>
    <t>60728881</t>
  </si>
  <si>
    <t>85</t>
  </si>
  <si>
    <t>622273201</t>
  </si>
  <si>
    <t>Montáž zavěšené odvětrávané fasády na hliníkové nosné konstrukci z fasádních desek na dvousměrné nosné konstrukci opláštění připevněné mechanickým skrytým spojem, (zadní uchycení ) opláštění stěn bez tepelné izolace</t>
  </si>
  <si>
    <t>455832240</t>
  </si>
  <si>
    <t>(1,3+1,6)/2*12,54</t>
  </si>
  <si>
    <t>-(0,9*0,45*2+1,4*1,5)</t>
  </si>
  <si>
    <t>(0,7+1,4)/2*12,54</t>
  </si>
  <si>
    <t>(1,4+1,6)/2*(7,92+10,35+1,3+3,2)</t>
  </si>
  <si>
    <t>(1,55+1,4)/2*(1,3+10,35+7,92+3,2)</t>
  </si>
  <si>
    <t>0,38*(43,65+0,12*2)</t>
  </si>
  <si>
    <t>86</t>
  </si>
  <si>
    <t>583821850</t>
  </si>
  <si>
    <t>deska obkladová, žula leštěná tl 4 cm do 0,24 m2 - upřesnit dle výběru</t>
  </si>
  <si>
    <t>-2031705535</t>
  </si>
  <si>
    <t>112,249*1,1</t>
  </si>
  <si>
    <t>87</t>
  </si>
  <si>
    <t>622273291</t>
  </si>
  <si>
    <t>Montáž zavěšené odvětrávané fasády na hliníkové nosné konstrukci z fasádních desek na dvousměrné nosné konstrukci opláštění připevněné mechanickým skrytým spojem, (zadní uchycení ) opláštění stěn ostění nebo nadpraží s vložením tepelné izolace, tloušťky</t>
  </si>
  <si>
    <t>1530953184</t>
  </si>
  <si>
    <t>(0,9+0,45*2)*2</t>
  </si>
  <si>
    <t>(0,9+0,45*2)*8</t>
  </si>
  <si>
    <t>1,25*4</t>
  </si>
  <si>
    <t>0,38*6</t>
  </si>
  <si>
    <t>88</t>
  </si>
  <si>
    <t>-1233552503</t>
  </si>
  <si>
    <t>25,280*0,2*1,25</t>
  </si>
  <si>
    <t>89</t>
  </si>
  <si>
    <t>629135102</t>
  </si>
  <si>
    <t>Vyrovnávací vrstva z cementové malty pod klempířskými prvky šířky přes 150 do 300 mm</t>
  </si>
  <si>
    <t>-1963229168</t>
  </si>
  <si>
    <t>0,9*10</t>
  </si>
  <si>
    <t>629</t>
  </si>
  <si>
    <t>Úprava povrchů vnější - boční zdi předloženého schodiště + elektroskříň</t>
  </si>
  <si>
    <t>90</t>
  </si>
  <si>
    <t>985131111</t>
  </si>
  <si>
    <t>Očištění ploch stěn, rubu kleneb a podlah tlakovou vodou</t>
  </si>
  <si>
    <t>-660132746</t>
  </si>
  <si>
    <t>1,5*(0,6+2,1)*2</t>
  </si>
  <si>
    <t>(2,1*1,5)/2*2</t>
  </si>
  <si>
    <t>0,9*2,2*2   "hlava"</t>
  </si>
  <si>
    <t>Mezisoučet   boční zídky předloženého schodiště-SZ</t>
  </si>
  <si>
    <t>1,5*(1,4+0,3*2)</t>
  </si>
  <si>
    <t>-1,15*1</t>
  </si>
  <si>
    <t>Mezisoučet   elektroskříň-SV</t>
  </si>
  <si>
    <t>91</t>
  </si>
  <si>
    <t>-260895622</t>
  </si>
  <si>
    <t>92</t>
  </si>
  <si>
    <t>622142001</t>
  </si>
  <si>
    <t>Potažení vnějších ploch pletivem v ploše nebo pruzích, na plném podkladu sklovláknitým vtlačením do tmelu stěn</t>
  </si>
  <si>
    <t>-489540892</t>
  </si>
  <si>
    <t>93</t>
  </si>
  <si>
    <t>1360319579</t>
  </si>
  <si>
    <t>94</t>
  </si>
  <si>
    <t>622531011.71R</t>
  </si>
  <si>
    <t xml:space="preserve"> Tenkovrstvá silikonová zrnitá probarvená omítka tl. 1,5 mm s uhlíkovými vlákny včetně penetrace vnějších stěn - tmavě hnědá</t>
  </si>
  <si>
    <t>-429591392</t>
  </si>
  <si>
    <t>Ostatní konstrukce a práce-bourání</t>
  </si>
  <si>
    <t>Lešení a stavební výtahy</t>
  </si>
  <si>
    <t>95</t>
  </si>
  <si>
    <t>941211111</t>
  </si>
  <si>
    <t>Montáž lešení řadového rámového lehkého pracovního s podlahami s provozním zatížením tř. 3 do 200 kg/m2 šířky tř. SW06 přes 0,6 do 0,9 m, výšky do 10 m</t>
  </si>
  <si>
    <t>-145160428</t>
  </si>
  <si>
    <t>9*14,5</t>
  </si>
  <si>
    <t>9,5*14,5</t>
  </si>
  <si>
    <t>10*(53,5+1,5*2)</t>
  </si>
  <si>
    <t>8*53,5</t>
  </si>
  <si>
    <t>4*6*2</t>
  </si>
  <si>
    <t>4,5*(6*4)</t>
  </si>
  <si>
    <t>Mezisoučet   vnější - fasáda</t>
  </si>
  <si>
    <t>6*(13+21)</t>
  </si>
  <si>
    <t>Mezisoučet   vnitřní - okna v hale</t>
  </si>
  <si>
    <t>96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</si>
  <si>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</si>
  <si>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</si>
  <si>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-1755158363</t>
  </si>
  <si>
    <t>1621,25*120   "cca 4 měsíce"</t>
  </si>
  <si>
    <t>97</t>
  </si>
  <si>
    <t>941211811</t>
  </si>
  <si>
    <t>Demontáž lešení řadového rámového lehkého pracovního s provozním zatížením tř. 3 do 200 kg/m2 šířky tř. SW06 přes 0,6 do 0,9 m, výšky do 10 m</t>
  </si>
  <si>
    <t>847399499</t>
  </si>
  <si>
    <t>98</t>
  </si>
  <si>
    <t>944511111</t>
  </si>
  <si>
    <t>Montáž ochranné sítě zavěšené na konstrukci lešení z textilie z umělých vláken</t>
  </si>
  <si>
    <t>-1728760667</t>
  </si>
  <si>
    <t>4,5*6*4</t>
  </si>
  <si>
    <t>99</t>
  </si>
  <si>
    <t>944511211</t>
  </si>
  <si>
    <t>Montáž ochranné sítě Příplatek za první a každý další den použití sítě k ceně -1111</t>
  </si>
  <si>
    <t>261525283</t>
  </si>
  <si>
    <t>1417,25*120   "cca 4 měsíce"</t>
  </si>
  <si>
    <t>100</t>
  </si>
  <si>
    <t>944511811</t>
  </si>
  <si>
    <t>Demontáž ochranné sítě zavěšené na konstrukci lešení z textilie z umělých vláken</t>
  </si>
  <si>
    <t>1467906501</t>
  </si>
  <si>
    <t>101</t>
  </si>
  <si>
    <t>949101112</t>
  </si>
  <si>
    <t>Lešení pomocné pracovní pro objekty pozemních staveb pro zatížení do 150 kg/m2, o výšce lešeňové podlahy přes 1,9 do 3,5 m</t>
  </si>
  <si>
    <t>55926161</t>
  </si>
  <si>
    <t>2,5*12   "podhled SZ"</t>
  </si>
  <si>
    <t>951</t>
  </si>
  <si>
    <t>Ostatní konstrukce a práce</t>
  </si>
  <si>
    <t>102</t>
  </si>
  <si>
    <t>644941111</t>
  </si>
  <si>
    <t>Montáž průvětrníků nebo mřížek odvětrávacích velikosti do 150 x 200 mm</t>
  </si>
  <si>
    <t>-1853474758</t>
  </si>
  <si>
    <t>103</t>
  </si>
  <si>
    <t>562456130</t>
  </si>
  <si>
    <t>mřížka větrací plast 150x150 bílá se žaluzií - OZN. Z5</t>
  </si>
  <si>
    <t>1438587246</t>
  </si>
  <si>
    <t>104</t>
  </si>
  <si>
    <t>644941112</t>
  </si>
  <si>
    <t>Montáž průvětrníků nebo mřížek odvětrávacích velikosti přes 150 x 200 do 300 x 300 mm</t>
  </si>
  <si>
    <t>-1504901964</t>
  </si>
  <si>
    <t>105</t>
  </si>
  <si>
    <t>562456030</t>
  </si>
  <si>
    <t>mřížka větrací plast 200x200 bílá se síťovinou - OZN. Z1</t>
  </si>
  <si>
    <t>2052065652</t>
  </si>
  <si>
    <t>106</t>
  </si>
  <si>
    <t>644941121</t>
  </si>
  <si>
    <t>Montáž průchodky (trubky) se zhotovením otvoru v tepelné izolaci</t>
  </si>
  <si>
    <t>-1416609363</t>
  </si>
  <si>
    <t>107</t>
  </si>
  <si>
    <t>283776100.70R</t>
  </si>
  <si>
    <t>průchodka PVC</t>
  </si>
  <si>
    <t>1537768870</t>
  </si>
  <si>
    <t>108</t>
  </si>
  <si>
    <t>952901411.94R</t>
  </si>
  <si>
    <t>Demontáž a zpětná montáž klimatizační jednotky s uložením a novými kotvícími háky</t>
  </si>
  <si>
    <t>-1467372691</t>
  </si>
  <si>
    <t>109</t>
  </si>
  <si>
    <t>952901411.95R</t>
  </si>
  <si>
    <t>Demontáž a zpětná montáž cedule malé s uložením</t>
  </si>
  <si>
    <t>-1118827637</t>
  </si>
  <si>
    <t>1   "pohled JV"</t>
  </si>
  <si>
    <t>110</t>
  </si>
  <si>
    <t>952901411.96R</t>
  </si>
  <si>
    <t>Demontáž a zpětná montáž označení objektu nádraží s uložením</t>
  </si>
  <si>
    <t>31410761</t>
  </si>
  <si>
    <t>111</t>
  </si>
  <si>
    <t>952901411.97R</t>
  </si>
  <si>
    <t>Demontáž a zpětná montáž ocelové branky na nový sloupek vč.dodávky a osazení sloupku a nátěru branky</t>
  </si>
  <si>
    <t>329305321</t>
  </si>
  <si>
    <t>112</t>
  </si>
  <si>
    <t>741240022</t>
  </si>
  <si>
    <t>Montáž tabulek výstražných a označovacích lepením</t>
  </si>
  <si>
    <t>-198957374</t>
  </si>
  <si>
    <t>113</t>
  </si>
  <si>
    <t>735345110</t>
  </si>
  <si>
    <t>tabulka bezpečnostní s tiskem 2 barvy A4 210x297 mm samolepící</t>
  </si>
  <si>
    <t>412329123</t>
  </si>
  <si>
    <t>114</t>
  </si>
  <si>
    <t>619991011</t>
  </si>
  <si>
    <t>Zakrytí vnitřních ploch před znečištěním včetně pozdějšího odkrytí konstrukcí a prvků obalením fólií a přelepením páskou</t>
  </si>
  <si>
    <t>-664276859</t>
  </si>
  <si>
    <t>3,3*1,8*5+1,35*1,8*65+0,6*0,9*11+1,35*4,42*2</t>
  </si>
  <si>
    <t>0,9*0,45*10+0,6*0,6*8+0,9*0,6*2+3,3*2,8*3</t>
  </si>
  <si>
    <t>Mezisoučet   okna</t>
  </si>
  <si>
    <t>1,4*2,7+3,3*2,7+1,1*2,6+1,4*2,5*2+3,5*2,4</t>
  </si>
  <si>
    <t>Mezisoučet   dveře</t>
  </si>
  <si>
    <t>Součet   VNITŘNÍ</t>
  </si>
  <si>
    <t>115</t>
  </si>
  <si>
    <t>629991011</t>
  </si>
  <si>
    <t>Zakrytí vnějších ploch před znečištěním včetně pozdějšího odkrytí výplní otvorů a svislých ploch fólií přilepenou lepící páskou</t>
  </si>
  <si>
    <t>755605146</t>
  </si>
  <si>
    <t>116</t>
  </si>
  <si>
    <t>629991012.70R</t>
  </si>
  <si>
    <t>Zakrytí a zabezpečení střechy vedlejšího objektu proti poškození při provádění KZS včetně následné demontáže</t>
  </si>
  <si>
    <t>-1193144002</t>
  </si>
  <si>
    <t>2*(43+12)</t>
  </si>
  <si>
    <t>961</t>
  </si>
  <si>
    <t>Bourání konstrukcí a demontáže konstrukcí</t>
  </si>
  <si>
    <t>117</t>
  </si>
  <si>
    <t>968062374</t>
  </si>
  <si>
    <t>Vybourání dřevěných rámů oken s křídly, dveřních zárubní, vrat, stěn, ostění nebo obkladů rámů oken s křídly zdvojených, plochy do 1 m2</t>
  </si>
  <si>
    <t>-790398699</t>
  </si>
  <si>
    <t>0,6*0,9*6</t>
  </si>
  <si>
    <t>0,9*0,9*2</t>
  </si>
  <si>
    <t>0,6*0,9*5</t>
  </si>
  <si>
    <t>0,9*0,9*4</t>
  </si>
  <si>
    <t>0,6*0,6*8</t>
  </si>
  <si>
    <t>0,9*0,6*2</t>
  </si>
  <si>
    <t>118</t>
  </si>
  <si>
    <t>968062376</t>
  </si>
  <si>
    <t>Vybourání dřevěných rámů oken s křídly, dveřních zárubní, vrat, stěn, ostění nebo obkladů rámů oken s křídly zdvojených, plochy do 4 m2</t>
  </si>
  <si>
    <t>-930838545</t>
  </si>
  <si>
    <t>1,35*1,8*3</t>
  </si>
  <si>
    <t>1,35*1,8*5</t>
  </si>
  <si>
    <t>1,35*1,8*(11+10)</t>
  </si>
  <si>
    <t>1,35*1,8*(14+22)</t>
  </si>
  <si>
    <t>119</t>
  </si>
  <si>
    <t>968062247</t>
  </si>
  <si>
    <t>Vybourání dřevěných rámů oken s křídly, dveřních zárubní, vrat, stěn, ostění nebo obkladů rámů oken s křídly jednoduchých, plochy přes 4 m2</t>
  </si>
  <si>
    <t>-2003565340</t>
  </si>
  <si>
    <t>1,35*4,42*2</t>
  </si>
  <si>
    <t>3,3*3,05*3</t>
  </si>
  <si>
    <t>3,3*1,8*5</t>
  </si>
  <si>
    <t>120</t>
  </si>
  <si>
    <t>968062456</t>
  </si>
  <si>
    <t>Vybourání dřevěných rámů oken s křídly, dveřních zárubní, vrat, stěn, ostění nebo obkladů dveřních zárubní, plochy přes 2 m2</t>
  </si>
  <si>
    <t>308192048</t>
  </si>
  <si>
    <t>1,1*2,54</t>
  </si>
  <si>
    <t>121</t>
  </si>
  <si>
    <t>766441811</t>
  </si>
  <si>
    <t>Demontáž parapetních desek dřevěných nebo plastových šířky do 300 mm délky do 1m</t>
  </si>
  <si>
    <t>478907207</t>
  </si>
  <si>
    <t>11   "okno OZN. O3"</t>
  </si>
  <si>
    <t>122</t>
  </si>
  <si>
    <t>968072456</t>
  </si>
  <si>
    <t>Vybourání kovových rámů oken s křídly, dveřních zárubní, vrat, stěn, ostění nebo obkladů dveřních zárubní, plochy přes 2 m2</t>
  </si>
  <si>
    <t>1643829102</t>
  </si>
  <si>
    <t>1,35*2,45*2</t>
  </si>
  <si>
    <t>3,31*2,35*1</t>
  </si>
  <si>
    <t>1,35*2,65*1</t>
  </si>
  <si>
    <t>3,25*2,65*1</t>
  </si>
  <si>
    <t>123</t>
  </si>
  <si>
    <t>968072875.70R</t>
  </si>
  <si>
    <t>Demontáž kovových mříží pl do 2 m2</t>
  </si>
  <si>
    <t>1812164216</t>
  </si>
  <si>
    <t>0,6*0,9*3</t>
  </si>
  <si>
    <t>0,6*0,6*6</t>
  </si>
  <si>
    <t>124</t>
  </si>
  <si>
    <t>968072876.70R</t>
  </si>
  <si>
    <t>Vybourání kovových mříží pl přes 2 m2</t>
  </si>
  <si>
    <t>478796878</t>
  </si>
  <si>
    <t>1,35*1,8*1</t>
  </si>
  <si>
    <t>1,35*1,8*11</t>
  </si>
  <si>
    <t>1,35*1,8*19</t>
  </si>
  <si>
    <t>125</t>
  </si>
  <si>
    <t>966079881</t>
  </si>
  <si>
    <t>Přerušení různých ocelových profilů průřezu do 700 mm2</t>
  </si>
  <si>
    <t>-1422861636</t>
  </si>
  <si>
    <t>6   "odřezání části zábradlí u podchodu"</t>
  </si>
  <si>
    <t>126</t>
  </si>
  <si>
    <t>962081141</t>
  </si>
  <si>
    <t>Bourání zdiva příček nebo vybourání otvorů ze skleněných tvárnic, tl. do 150 mm</t>
  </si>
  <si>
    <t>-930585293</t>
  </si>
  <si>
    <t>127</t>
  </si>
  <si>
    <t>764002841</t>
  </si>
  <si>
    <t>Demontáž klempířských konstrukcí oplechování horních ploch zdí a nadezdívek do suti</t>
  </si>
  <si>
    <t>1564458773</t>
  </si>
  <si>
    <t>4,75</t>
  </si>
  <si>
    <t>128</t>
  </si>
  <si>
    <t>764001821</t>
  </si>
  <si>
    <t>Demontáž klempířských konstrukcí krytiny ze svitků nebo tabulí do suti</t>
  </si>
  <si>
    <t>821248244</t>
  </si>
  <si>
    <t>1,5*0,325</t>
  </si>
  <si>
    <t>1,6*1,75*2</t>
  </si>
  <si>
    <t>129</t>
  </si>
  <si>
    <t>764002851</t>
  </si>
  <si>
    <t>Demontáž klempířských konstrukcí oplechování parapetů do suti</t>
  </si>
  <si>
    <t>-1076778061</t>
  </si>
  <si>
    <t>0,6*6+1,35*3+0,9*2</t>
  </si>
  <si>
    <t>0,6*5+1,35*5</t>
  </si>
  <si>
    <t>1,35*21+3,3*3+1,35*2+0,9*6+0,6*8</t>
  </si>
  <si>
    <t>1,35*(14+22)</t>
  </si>
  <si>
    <t>130</t>
  </si>
  <si>
    <t>764002861</t>
  </si>
  <si>
    <t>Demontáž klempířských konstrukcí oplechování říms do suti</t>
  </si>
  <si>
    <t>623196018</t>
  </si>
  <si>
    <t xml:space="preserve">12   </t>
  </si>
  <si>
    <t>4,75*2+0,4*2</t>
  </si>
  <si>
    <t>Mezisoučet   pohled JV + pohledy SV a JZ</t>
  </si>
  <si>
    <t>131</t>
  </si>
  <si>
    <t>764004861</t>
  </si>
  <si>
    <t>Demontáž klempířských konstrukcí svodu do suti</t>
  </si>
  <si>
    <t>-1213784134</t>
  </si>
  <si>
    <t>9*2+4</t>
  </si>
  <si>
    <t>9*2+5+5</t>
  </si>
  <si>
    <t>4*2+4</t>
  </si>
  <si>
    <t>132</t>
  </si>
  <si>
    <t>764004801</t>
  </si>
  <si>
    <t>Demontáž klempířských konstrukcí žlabu podokapního do suti</t>
  </si>
  <si>
    <t>1297929455</t>
  </si>
  <si>
    <t>133</t>
  </si>
  <si>
    <t>764002801</t>
  </si>
  <si>
    <t>Demontáž klempířských konstrukcí závětrné lišty do suti</t>
  </si>
  <si>
    <t>-1012218270</t>
  </si>
  <si>
    <t>5*2</t>
  </si>
  <si>
    <t>134</t>
  </si>
  <si>
    <t>764002811</t>
  </si>
  <si>
    <t>Demontáž klempířských konstrukcí okapového plechu do suti, v krytině povlakové</t>
  </si>
  <si>
    <t>-687081167</t>
  </si>
  <si>
    <t>135</t>
  </si>
  <si>
    <t>764002871</t>
  </si>
  <si>
    <t>Demontáž klempířských konstrukcí lemování zdí do suti</t>
  </si>
  <si>
    <t>-1339460298</t>
  </si>
  <si>
    <t>136</t>
  </si>
  <si>
    <t>751510813</t>
  </si>
  <si>
    <t>Demontáž vzduchotechnického potrubí z pozinkovaného plechu čtyřhranného s přírubou, průřezu přes 0,07 do 0,13 m2</t>
  </si>
  <si>
    <t>691195067</t>
  </si>
  <si>
    <t>7   "pohled JZ"</t>
  </si>
  <si>
    <t>5   "pohled JV"</t>
  </si>
  <si>
    <t>137</t>
  </si>
  <si>
    <t>767996801</t>
  </si>
  <si>
    <t>Demontáž ostatních zámečnických konstrukcí o hmotnosti jednotlivých dílů rozebráním do 50 kg</t>
  </si>
  <si>
    <t>382257200</t>
  </si>
  <si>
    <t>25   "plechový box - pohled JZ"</t>
  </si>
  <si>
    <t>138</t>
  </si>
  <si>
    <t>712300833</t>
  </si>
  <si>
    <t>Odstranění ze střech plochých do 10 st. krytiny povlakové třívrstvé</t>
  </si>
  <si>
    <t>-1973408348</t>
  </si>
  <si>
    <t>139</t>
  </si>
  <si>
    <t>976082141.70R</t>
  </si>
  <si>
    <t>Demontáž hodin včetně likvidace</t>
  </si>
  <si>
    <t>1719431656</t>
  </si>
  <si>
    <t>140</t>
  </si>
  <si>
    <t>976082141.71R</t>
  </si>
  <si>
    <t>Demontáž drážního telefonu včetně likvidace</t>
  </si>
  <si>
    <t>-2025019416</t>
  </si>
  <si>
    <t>141</t>
  </si>
  <si>
    <t>741370150.70R</t>
  </si>
  <si>
    <t>Demontáž svítidla žárovkového včetně likvidace</t>
  </si>
  <si>
    <t>869416211</t>
  </si>
  <si>
    <t>1   "pohled JZ"</t>
  </si>
  <si>
    <t>1   "pohled SV"</t>
  </si>
  <si>
    <t>2   "pohled JV"</t>
  </si>
  <si>
    <t>142</t>
  </si>
  <si>
    <t>741370150.10R</t>
  </si>
  <si>
    <t>Demontáž svítidlo zářivkové stropní přisazené s krytem včetně likvidace</t>
  </si>
  <si>
    <t>1497238646</t>
  </si>
  <si>
    <t>1   "pohled SZ"</t>
  </si>
  <si>
    <t>143</t>
  </si>
  <si>
    <t>978015321</t>
  </si>
  <si>
    <t>Otlučení vápenných nebo vápenocementových omítek vnějších ploch s vyškrabáním spar a s očištěním zdiva stupně členitosti 1 a 2, v rozsahu do 10 %</t>
  </si>
  <si>
    <t>-248885160</t>
  </si>
  <si>
    <t>144</t>
  </si>
  <si>
    <t>978019321</t>
  </si>
  <si>
    <t>Otlučení vápenných nebo vápenocementových omítek vnějších ploch s vyškrabáním spar a s očištěním zdiva stupně členitosti 3 až 5, v rozsahu do 10 %</t>
  </si>
  <si>
    <t>-1895679190</t>
  </si>
  <si>
    <t>145</t>
  </si>
  <si>
    <t>978015341</t>
  </si>
  <si>
    <t>Otlučení vápenných nebo vápenocementových omítek vnějších ploch s vyškrabáním spar a s očištěním zdiva stupně členitosti 1 a 2, v rozsahu přes 10 do 30 %</t>
  </si>
  <si>
    <t>972581151</t>
  </si>
  <si>
    <t>Mezisoučet   pohled SV - sokl</t>
  </si>
  <si>
    <t>Mezisoučet   pohled JZ - sokl</t>
  </si>
  <si>
    <t>Mezisoučet   pohled SZ - sokl</t>
  </si>
  <si>
    <t>Mezisoučet  pohled  JV - sokl</t>
  </si>
  <si>
    <t xml:space="preserve">Součet    </t>
  </si>
  <si>
    <t>146</t>
  </si>
  <si>
    <t>976072221.70R</t>
  </si>
  <si>
    <t>Vybourání nebo demontáž mřížek ze zdiva cihelného</t>
  </si>
  <si>
    <t>737724971</t>
  </si>
  <si>
    <t>2   "pohled JZ"</t>
  </si>
  <si>
    <t>2   "pohled SZ"</t>
  </si>
  <si>
    <t>147</t>
  </si>
  <si>
    <t>971042461.70R</t>
  </si>
  <si>
    <t>Vybourání anglického dvorku</t>
  </si>
  <si>
    <t>-412452478</t>
  </si>
  <si>
    <t>2   "pohled SV"</t>
  </si>
  <si>
    <t>148</t>
  </si>
  <si>
    <t>971042461.71R</t>
  </si>
  <si>
    <t>Vybourání anglického dvorku betonového</t>
  </si>
  <si>
    <t>1107357893</t>
  </si>
  <si>
    <t>149</t>
  </si>
  <si>
    <t>965081313</t>
  </si>
  <si>
    <t>Bourání podlah z dlaždic bez podkladního lože nebo mazaniny, s jakoukoliv výplní spár betonových, teracových nebo čedičových tl. do 20 mm, plochy přes 1 m2</t>
  </si>
  <si>
    <t>2075276173</t>
  </si>
  <si>
    <t>0,55*3,55</t>
  </si>
  <si>
    <t>150</t>
  </si>
  <si>
    <t>965043341</t>
  </si>
  <si>
    <t>Bourání mazanin betonových s potěrem nebo teracem tl. do 100 mm, plochy přes 4 m2</t>
  </si>
  <si>
    <t>2110018131</t>
  </si>
  <si>
    <t>151</t>
  </si>
  <si>
    <t>997013501</t>
  </si>
  <si>
    <t>Odvoz suti a vybouraných hmot na skládku nebo meziskládku se složením, na vzdálenost do 1 km</t>
  </si>
  <si>
    <t>-1020190794</t>
  </si>
  <si>
    <t>152</t>
  </si>
  <si>
    <t>997013509</t>
  </si>
  <si>
    <t>Odvoz suti a vybouraných hmot na skládku nebo meziskládku se složením, na vzdálenost Příplatek k ceně za každý další i započatý 1 km přes 1 km</t>
  </si>
  <si>
    <t>-1058240112</t>
  </si>
  <si>
    <t>29,835*34</t>
  </si>
  <si>
    <t>153</t>
  </si>
  <si>
    <t>997013814</t>
  </si>
  <si>
    <t>Poplatek za uložení stavebního odpadu na skládce (skládkovné) z izolačních materiálů</t>
  </si>
  <si>
    <t>1993123958</t>
  </si>
  <si>
    <t>154</t>
  </si>
  <si>
    <t>997013804</t>
  </si>
  <si>
    <t>Poplatek za uložení stavebního odpadu na skládce (skládkovné) ze skla</t>
  </si>
  <si>
    <t>-2004888917</t>
  </si>
  <si>
    <t>155</t>
  </si>
  <si>
    <t>997013831</t>
  </si>
  <si>
    <t>Poplatek za uložení stavebního odpadu na skládce (skládkovné) směsného</t>
  </si>
  <si>
    <t>168998530</t>
  </si>
  <si>
    <t>29,835</t>
  </si>
  <si>
    <t>-(0,889+3,6)</t>
  </si>
  <si>
    <t>-3,154   "odpočet kovového odpadu"</t>
  </si>
  <si>
    <t>992</t>
  </si>
  <si>
    <t>Přesun hmot</t>
  </si>
  <si>
    <t>156</t>
  </si>
  <si>
    <t>998018002</t>
  </si>
  <si>
    <t>Přesun hmot pro budovy občanské výstavby, bydlení, výrobu a služby ruční - bez užití mechanizace vodorovná dopravní vzdálenost do 100 m pro budovy s jakoukoliv nosnou konstrukcí výšky přes 6 do 12 m</t>
  </si>
  <si>
    <t>-847788449</t>
  </si>
  <si>
    <t>PSV</t>
  </si>
  <si>
    <t>Práce a dodávky PSV</t>
  </si>
  <si>
    <t>712</t>
  </si>
  <si>
    <t>Povlakové krytiny - střecha hlavní vstup</t>
  </si>
  <si>
    <t>157</t>
  </si>
  <si>
    <t>712311101</t>
  </si>
  <si>
    <t>Provedení povlakové krytiny střech plochých do 10 st. natěradly a tmely za studena nátěrem lakem penetračním nebo asfaltovým</t>
  </si>
  <si>
    <t>-1671911402</t>
  </si>
  <si>
    <t>158</t>
  </si>
  <si>
    <t>111631500</t>
  </si>
  <si>
    <t>lak asfaltový penetrační bal 9 kg</t>
  </si>
  <si>
    <t>-1142886372</t>
  </si>
  <si>
    <t>63,500*0,0003</t>
  </si>
  <si>
    <t>159</t>
  </si>
  <si>
    <t>712341559</t>
  </si>
  <si>
    <t>Provedení povlakové krytiny střech plochých do 10 st. pásy přitavením NAIP v plné ploše</t>
  </si>
  <si>
    <t>-122858208</t>
  </si>
  <si>
    <t xml:space="preserve">12,7*5  </t>
  </si>
  <si>
    <t>160</t>
  </si>
  <si>
    <t>628522570</t>
  </si>
  <si>
    <t>pásy s modifikovaným asfaltem tl. 5,0 mm vložka polyesterové rouno minerální  jemnozrnný posyp</t>
  </si>
  <si>
    <t>-1332685936</t>
  </si>
  <si>
    <t>63,5*1,15</t>
  </si>
  <si>
    <t>161</t>
  </si>
  <si>
    <t>712811101</t>
  </si>
  <si>
    <t>Provedení povlakové krytiny střech samostatným vytažením izolačního povlaku za studena na konstrukce převyšující úroveň střechy, nátěrem penetračním</t>
  </si>
  <si>
    <t>-2004107467</t>
  </si>
  <si>
    <t>0,5*12,7</t>
  </si>
  <si>
    <t>162</t>
  </si>
  <si>
    <t>13954887</t>
  </si>
  <si>
    <t>6,350*0,00035</t>
  </si>
  <si>
    <t>163</t>
  </si>
  <si>
    <t>712841559</t>
  </si>
  <si>
    <t>Provedení povlakové krytiny střech samostatným vytažením izolačního povlaku pásy přitavením na konstrukce převyšující úroveň střechy, NAIP</t>
  </si>
  <si>
    <t>1497772848</t>
  </si>
  <si>
    <t xml:space="preserve">0,5*12,7  </t>
  </si>
  <si>
    <t>Mezisoučet   střecha nad hlavním vstupem - pohled SZ</t>
  </si>
  <si>
    <t>0,5*4,75*2 *2</t>
  </si>
  <si>
    <t>Mezisoučet   atiky - pohledy SV a JZ</t>
  </si>
  <si>
    <t>164</t>
  </si>
  <si>
    <t>-1996453084</t>
  </si>
  <si>
    <t>0,5*12,7 *1,2</t>
  </si>
  <si>
    <t>0,5*4,75*2 *1,2</t>
  </si>
  <si>
    <t>Mezisoučet   atiky - pohlody SV a JZ</t>
  </si>
  <si>
    <t>165</t>
  </si>
  <si>
    <t>628522580</t>
  </si>
  <si>
    <t>pásy s modifikovaným asfaltem tl. 5,2 mm vložka polyesterové rouno barevný minerální hrubozrnný posyp</t>
  </si>
  <si>
    <t>-484680110</t>
  </si>
  <si>
    <t>166</t>
  </si>
  <si>
    <t>998712102</t>
  </si>
  <si>
    <t>Přesun hmot pro povlakové krytiny stanovený z hmotnosti přesunovaného materiálu vodorovná dopravní vzdálenost do 50 m v objektech výšky přes 6 do 12 m</t>
  </si>
  <si>
    <t>715240943</t>
  </si>
  <si>
    <t>7401</t>
  </si>
  <si>
    <t>Hromosvody</t>
  </si>
  <si>
    <t>167</t>
  </si>
  <si>
    <t>741420084.73R</t>
  </si>
  <si>
    <t xml:space="preserve">Demontáž hromosvodu </t>
  </si>
  <si>
    <t>-144797647</t>
  </si>
  <si>
    <t>10*2+11</t>
  </si>
  <si>
    <t>168</t>
  </si>
  <si>
    <t>741420084.74R</t>
  </si>
  <si>
    <t>Zpětná montáž hromosvodu s dodáním nových prodloužených kotev</t>
  </si>
  <si>
    <t>1389256801</t>
  </si>
  <si>
    <t>169</t>
  </si>
  <si>
    <t>741420084.71R</t>
  </si>
  <si>
    <t xml:space="preserve">Revize hromosvodu </t>
  </si>
  <si>
    <t>-1592410055</t>
  </si>
  <si>
    <t>7491</t>
  </si>
  <si>
    <t xml:space="preserve">Elektromontáže  </t>
  </si>
  <si>
    <t>170</t>
  </si>
  <si>
    <t>741372151</t>
  </si>
  <si>
    <t xml:space="preserve">Montáž svítidel LED se zapojením vodičů průmyslových </t>
  </si>
  <si>
    <t>1503885310</t>
  </si>
  <si>
    <t xml:space="preserve">3 </t>
  </si>
  <si>
    <t>171</t>
  </si>
  <si>
    <t>348344090.70R</t>
  </si>
  <si>
    <t>venkovní průmyslové svítidlo LED zdroj - 75W - OZN. Z2</t>
  </si>
  <si>
    <t>640307008</t>
  </si>
  <si>
    <t>172</t>
  </si>
  <si>
    <t>741372152</t>
  </si>
  <si>
    <t xml:space="preserve">Montáž svítidel LED se zapojením vodičů průmyslových závěsných </t>
  </si>
  <si>
    <t>304643267</t>
  </si>
  <si>
    <t>173</t>
  </si>
  <si>
    <t>348344090.71R</t>
  </si>
  <si>
    <t>venkovní průmyslové světlo LED zdroj - 2x 150IP65 - OZN. Z4</t>
  </si>
  <si>
    <t>964227388</t>
  </si>
  <si>
    <t>174</t>
  </si>
  <si>
    <t>740000000.76R</t>
  </si>
  <si>
    <t>Elektropráce - prodloužení kabelů pro svítidla</t>
  </si>
  <si>
    <t>-752768620</t>
  </si>
  <si>
    <t>175</t>
  </si>
  <si>
    <t>740000000.75R</t>
  </si>
  <si>
    <t>Demontáž a zpětná montáž zvonku</t>
  </si>
  <si>
    <t>1969654806</t>
  </si>
  <si>
    <t>176</t>
  </si>
  <si>
    <t>749112520.68</t>
  </si>
  <si>
    <t>Elektroinstalace - přívodní kabely k oknům a utomatickým dveřím, servopohony, fotobuňky, ovládání apod. .... MONTÁŽ A DODÁVKA</t>
  </si>
  <si>
    <t>kpl</t>
  </si>
  <si>
    <t>-1146455943</t>
  </si>
  <si>
    <t>764</t>
  </si>
  <si>
    <t>Konstrukce klempířské</t>
  </si>
  <si>
    <t>177</t>
  </si>
  <si>
    <t>764246405.72R</t>
  </si>
  <si>
    <t>Oplechování parapetů z titanzinkového předzvětralého plechu rovných mechanicky kotvené, bez rohů rš 375 mm - OZN. K1</t>
  </si>
  <si>
    <t>-1680496583</t>
  </si>
  <si>
    <t>178</t>
  </si>
  <si>
    <t>764548425</t>
  </si>
  <si>
    <t>Svod z titanzinkového předzvětralého plechu včetně objímek, kolen a odskoků kruhový, průměru 150 mm - OZN. K2</t>
  </si>
  <si>
    <t>-226377139</t>
  </si>
  <si>
    <t>9*6+4*2</t>
  </si>
  <si>
    <t>179</t>
  </si>
  <si>
    <t>764548424</t>
  </si>
  <si>
    <t>Svod z titanzinkového předzvětralého plechu včetně objímek, kolen a odskoků kruhový, průměru 120 mm - OZN. K3</t>
  </si>
  <si>
    <t>-202785199</t>
  </si>
  <si>
    <t>12+5*2</t>
  </si>
  <si>
    <t>180</t>
  </si>
  <si>
    <t>764141471</t>
  </si>
  <si>
    <t>Krytina ze svitků nebo tabulí z titanzinkového předzvětralého plechu s úpravou u okapů, prostupů a výčnělků střechy oblé drážkováním ze svitků železobetonových desek (vstupní stříška) - OZN. K4 a K6</t>
  </si>
  <si>
    <t>2082656821</t>
  </si>
  <si>
    <t>1,495*3,5   "K4"</t>
  </si>
  <si>
    <t>0,325*1,5   "K6"</t>
  </si>
  <si>
    <t>181</t>
  </si>
  <si>
    <t>764141431</t>
  </si>
  <si>
    <t>Krytina ze svitků nebo tabulí z titanzinkového předzvětralého plechu s úpravou u okapů, prostupů a výčnělků střechy rovné drážkováním z tabulí, velikosti 1000 x 2000 mm, sklon střechy do 30 st.</t>
  </si>
  <si>
    <t>770829914</t>
  </si>
  <si>
    <t>5*12,7   "střecha nad hlavním vstupem - pohled SZ"</t>
  </si>
  <si>
    <t>182</t>
  </si>
  <si>
    <t>764141491</t>
  </si>
  <si>
    <t>Krytina ze svitků nebo tabulí z titanzinkového předzvětralého plechu s úpravou u okapů, prostupů a výčnělků Příplatek k cenám za těsnění drážek ve sklonu do 10 st.</t>
  </si>
  <si>
    <t>197550600</t>
  </si>
  <si>
    <t>5,721+63,5</t>
  </si>
  <si>
    <t>183</t>
  </si>
  <si>
    <t>764248404.72R</t>
  </si>
  <si>
    <t>Oplechování říms a ozdobných prvků z titanzinkového předzvětralého plechu rovných, bez rohů mechanicky kotvené rš 150 mm - OZN. K5</t>
  </si>
  <si>
    <t>1715773280</t>
  </si>
  <si>
    <t>184</t>
  </si>
  <si>
    <t>764248404</t>
  </si>
  <si>
    <t>Oplechování říms a ozdobných prvků z titanzinkového předzvětralého plechu rovných, bez rohů mechanicky kotvené rš 330 mm</t>
  </si>
  <si>
    <t>1505272684</t>
  </si>
  <si>
    <t>4,75*2+0,4*2   "pohled SV a JZ - část po atikou"</t>
  </si>
  <si>
    <t>185</t>
  </si>
  <si>
    <t>764244404</t>
  </si>
  <si>
    <t>Oplechování horních ploch zdí a nadezdívek (atik) z titanzinkového předzvětralého plechu mechanicky kotvené rš 330 mm</t>
  </si>
  <si>
    <t>-1965606011</t>
  </si>
  <si>
    <t>4,75*2   "pohled SV a JZ - atika"</t>
  </si>
  <si>
    <t>186</t>
  </si>
  <si>
    <t>764011442</t>
  </si>
  <si>
    <t>Podkladní plech z pozinkovaného plechu tloušťky 1,0 mm pro TiZn rš 200 mm</t>
  </si>
  <si>
    <t>806456791</t>
  </si>
  <si>
    <t>187</t>
  </si>
  <si>
    <t>764244408</t>
  </si>
  <si>
    <t>Oplechování horních ploch zdí a nadezdívek (atik) z titanzinkového předzvětralého plechu mechanicky kotvené rš 750 mm</t>
  </si>
  <si>
    <t>1646516992</t>
  </si>
  <si>
    <t>15+0,12*2   "pohled SZ"</t>
  </si>
  <si>
    <t>188</t>
  </si>
  <si>
    <t>764011446</t>
  </si>
  <si>
    <t>Podkladní plech z pozinkovaného plechu tloušťky 1,0 mm pro TiZn rš 500 mm</t>
  </si>
  <si>
    <t>-1380333022</t>
  </si>
  <si>
    <t>189</t>
  </si>
  <si>
    <t>764242403</t>
  </si>
  <si>
    <t>Oplechování střešních prvků z titanzinkového předzvětralého plechu štítu závětrnou lištou rš 250 mm</t>
  </si>
  <si>
    <t>101568488</t>
  </si>
  <si>
    <t>5*2   "střecha nad hlavním vstupem - pohled SZ"</t>
  </si>
  <si>
    <t>190</t>
  </si>
  <si>
    <t>764242433</t>
  </si>
  <si>
    <t>Oplechování střešních prvků z titanzinkového předzvětralého plechu okapu okapovým plechem střechy rovné rš 250 mm</t>
  </si>
  <si>
    <t>-1122956684</t>
  </si>
  <si>
    <t>12,7   "střecha nad hlavním vstupem - pohled SZ"</t>
  </si>
  <si>
    <t>191</t>
  </si>
  <si>
    <t>764041422</t>
  </si>
  <si>
    <t>Dilatační lišta z titanzinkového předzvětralého plechu připojovací, včetně tmelení rš 120 mm</t>
  </si>
  <si>
    <t>1940243566</t>
  </si>
  <si>
    <t>192</t>
  </si>
  <si>
    <t>764541405</t>
  </si>
  <si>
    <t>Žlab podokapní z titanzinkového předzvětralého plechu včetně háků a čel půlkruhový rš 330 mm</t>
  </si>
  <si>
    <t>-228805986</t>
  </si>
  <si>
    <t>193</t>
  </si>
  <si>
    <t>764541447</t>
  </si>
  <si>
    <t>Žlab podokapní z titanzinkového předzvětralého plechu včetně háků a čel kotlík oválný (trychtýřový), rš žlabu/průměr svodu 330/120 mm</t>
  </si>
  <si>
    <t>1686084827</t>
  </si>
  <si>
    <t>194</t>
  </si>
  <si>
    <t>998764102</t>
  </si>
  <si>
    <t>Přesun hmot pro konstrukce klempířské stanovený z hmotnosti přesunovaného materiálu vodorovná dopravní vzdálenost do 50 m v objektech výšky přes 6 do 12 m</t>
  </si>
  <si>
    <t>737821447</t>
  </si>
  <si>
    <t>766</t>
  </si>
  <si>
    <t>Konstrukce truhlářské</t>
  </si>
  <si>
    <t>195</t>
  </si>
  <si>
    <t>766621012</t>
  </si>
  <si>
    <t>Montáž oken dřevěných včetně montáže rámu na polyuretanovou pěnu plochy přes 1 m2 pevných do zdiva, výšky přes 1,5 do 2,5 m</t>
  </si>
  <si>
    <t>1610214652</t>
  </si>
  <si>
    <t xml:space="preserve">3,3*1,8*5  </t>
  </si>
  <si>
    <t>196</t>
  </si>
  <si>
    <t>611102600.70R</t>
  </si>
  <si>
    <t>okno dřevěné pevné, boční poutce výklopné na el. pohon EURO 3300x1800 mm izol.dvojsklo argonové,U=1,1W/m2K-OZN. O1</t>
  </si>
  <si>
    <t>477426270</t>
  </si>
  <si>
    <t>197</t>
  </si>
  <si>
    <t>766621013</t>
  </si>
  <si>
    <t>Montáž oken dřevěných včetně montáže rámu na polyuretanovou pěnu plochy přes 1 m2 pevných do zdiva, výšky přes 2,5 m</t>
  </si>
  <si>
    <t>614517555</t>
  </si>
  <si>
    <t>3,3*2,8*3</t>
  </si>
  <si>
    <t>198</t>
  </si>
  <si>
    <t>611102600.71R</t>
  </si>
  <si>
    <t>okno dřevěné pevné, spodní a vrchní poutec výklopný EURO 1350x4420 mm izol.dvojsklo argonové, U=1,1 W/m2K-OZN. O4</t>
  </si>
  <si>
    <t>-548959356</t>
  </si>
  <si>
    <t>199</t>
  </si>
  <si>
    <t>611102600.72R</t>
  </si>
  <si>
    <t>okno dřevěné pevné, boční poutce otevíravé a výklopné  EURO 3300x2800 mm izol.dvojsklo argonové U=1,1 W/m2K-OZN. O8</t>
  </si>
  <si>
    <t>-1625616581</t>
  </si>
  <si>
    <t>200</t>
  </si>
  <si>
    <t>766621212</t>
  </si>
  <si>
    <t>Montáž oken dřevěných včetně montáže rámu na polyuretanovou pěnu plochy přes 1 m2 otevíravých nebo sklápěcích do zdiva, výšky přes 1,5 do 2,5 m</t>
  </si>
  <si>
    <t>1466215925</t>
  </si>
  <si>
    <t>1,35*1,8*65</t>
  </si>
  <si>
    <t>201</t>
  </si>
  <si>
    <t>611102600.73R</t>
  </si>
  <si>
    <t>okno dřevěné otevíravé a výklopné EURO 1350x1800 mm izol.dvojsklo argonové U=1,1 W/m2K-OZN. O2</t>
  </si>
  <si>
    <t>-1485319242</t>
  </si>
  <si>
    <t>202</t>
  </si>
  <si>
    <t>611102600.74R</t>
  </si>
  <si>
    <t>okno dřevěné otevíravé a výklopné EURO 1350x1800 mm bezpečnost.sklo spodní poutec, izol.dvojsklo U=1,1 W/m2K-OZN. O2</t>
  </si>
  <si>
    <t>-352781349</t>
  </si>
  <si>
    <t>38,000 "1.NP"</t>
  </si>
  <si>
    <t>203</t>
  </si>
  <si>
    <t>766621622</t>
  </si>
  <si>
    <t>Montáž oken dřevěných plochy do 1 m2 včetně montáže rámu na polyuretanovou pěnu otevíravých nebo sklápěcích do zdiva</t>
  </si>
  <si>
    <t>1794016148</t>
  </si>
  <si>
    <t>11+10+8+2</t>
  </si>
  <si>
    <t>204</t>
  </si>
  <si>
    <t>611102600.75R</t>
  </si>
  <si>
    <t>okno dřevěné jednokřídlové otvíravé a sklápěcí EURO 600x900 mm, izol.dvojsklo U=1,1 W/m2K - OZN. O3</t>
  </si>
  <si>
    <t>1009332408</t>
  </si>
  <si>
    <t>205</t>
  </si>
  <si>
    <t>611102600.76R</t>
  </si>
  <si>
    <t>okno dřevěné jednokřídlové sklápěcí EURO 900x450 mm pákové otvírání, izol.dvojsklo matné U=1,1 W/m2K-OZN. O5</t>
  </si>
  <si>
    <t>-259735582</t>
  </si>
  <si>
    <t>206</t>
  </si>
  <si>
    <t>611102600.77R</t>
  </si>
  <si>
    <t>okno dřevěné jednokřídlové otvíravé a sklápěcí EURO 600x600mm izol.dvojsklo bezpečnostní matné U 1,1= W/m2K-OZN. O6</t>
  </si>
  <si>
    <t>633664845</t>
  </si>
  <si>
    <t>207</t>
  </si>
  <si>
    <t>611102600.78R</t>
  </si>
  <si>
    <t>okno dřevěné jednokřídlové otevíravé a sklápěcí EURO 900x600 mm, izol.dvojsklo bezpečnostní matné U=1,1 W/m2K-OZN. O7</t>
  </si>
  <si>
    <t>246128952</t>
  </si>
  <si>
    <t>208</t>
  </si>
  <si>
    <t>766694111</t>
  </si>
  <si>
    <t>Montáž ostatních truhlářských konstrukcí parapetních desek dřevěných nebo plastových šířky do 300 mm, délky do 1000 mm</t>
  </si>
  <si>
    <t>722214173</t>
  </si>
  <si>
    <t>209</t>
  </si>
  <si>
    <t>607941030</t>
  </si>
  <si>
    <t>deska parapetní dřevotřísková vnitřní 0,3 x 1 m</t>
  </si>
  <si>
    <t>-1376934454</t>
  </si>
  <si>
    <t>0,6*11   "okno OZN. O3"</t>
  </si>
  <si>
    <t>210</t>
  </si>
  <si>
    <t>607941210</t>
  </si>
  <si>
    <t>koncovka PVC k parapetním dřevotřískovým deskám 600 mm</t>
  </si>
  <si>
    <t>-128793759</t>
  </si>
  <si>
    <t>11*2</t>
  </si>
  <si>
    <t>211</t>
  </si>
  <si>
    <t>766660421</t>
  </si>
  <si>
    <t>Montáž dveřních křídel dřevěných nebo plastových vchodových dveří včetně rámu do zdiva jednokřídlových s nadsvětlíkem</t>
  </si>
  <si>
    <t>-557390471</t>
  </si>
  <si>
    <t>212</t>
  </si>
  <si>
    <t>611116700.70R</t>
  </si>
  <si>
    <t>dveře dřevěné vchodové EURO jednokřídlové prosklené, 1100x2540 mm bílé s nadsvětlíkem,s rámem,kováním a okop.plechem-OZN. D3</t>
  </si>
  <si>
    <t>1801391029</t>
  </si>
  <si>
    <t>213</t>
  </si>
  <si>
    <t>766660461</t>
  </si>
  <si>
    <t>Montáž dveřních křídel dřevěných nebo plastových vchodových dveří včetně rámu do zdiva dvoukřídlových s nadsvětlíkem</t>
  </si>
  <si>
    <t>-216697578</t>
  </si>
  <si>
    <t>1+2</t>
  </si>
  <si>
    <t>214</t>
  </si>
  <si>
    <t>611116700.71R</t>
  </si>
  <si>
    <t>dveře dřevěné vchodové EURO dvoukřídlové prosklené, 1350x2650 mm bílé s nadsvětlíkem,s rámem,kováním a okop.plechem-OZN. D1</t>
  </si>
  <si>
    <t>1201416843</t>
  </si>
  <si>
    <t>215</t>
  </si>
  <si>
    <t>611116700.72R</t>
  </si>
  <si>
    <t>dveře dřevěné vchodové EURO dvoukřídlové prosklené, 1350x2450 mm bílé s nadsvětlíkem,s rámem,kováním a okop.plechem-OZN. D4</t>
  </si>
  <si>
    <t>210430400</t>
  </si>
  <si>
    <t>216</t>
  </si>
  <si>
    <t>766660716</t>
  </si>
  <si>
    <t>Montáž dveřních křídel dřevěných nebo plastových ostatní práce samozavírače na zárubeň dřevěnou</t>
  </si>
  <si>
    <t>-1757695060</t>
  </si>
  <si>
    <t>217</t>
  </si>
  <si>
    <t>549172650.71R</t>
  </si>
  <si>
    <t>samozavírač dveří (ramenový horní zavírač) pro dveře do 120 kg</t>
  </si>
  <si>
    <t>1006955029</t>
  </si>
  <si>
    <t>218</t>
  </si>
  <si>
    <t>549172650.72R</t>
  </si>
  <si>
    <t>samozavírač dveří s koordinátorem zavírání</t>
  </si>
  <si>
    <t>-424106903</t>
  </si>
  <si>
    <t>219</t>
  </si>
  <si>
    <t>998766102</t>
  </si>
  <si>
    <t>Přesun hmot pro konstrukce truhlářské stanovený z hmotnosti přesunovaného materiálu vodorovná dopravní vzdálenost do 50 m v objektech výšky přes 6 do 12 m</t>
  </si>
  <si>
    <t>1625343058</t>
  </si>
  <si>
    <t>767</t>
  </si>
  <si>
    <t>Konstrukce zámečnické</t>
  </si>
  <si>
    <t>220</t>
  </si>
  <si>
    <t>767642114</t>
  </si>
  <si>
    <t>Montáž automatických dveří posuvných, výšky přes 2200 mm do 3000 mm lineárních, šířky přes 1800 mm do 3500 mm</t>
  </si>
  <si>
    <t>781569702</t>
  </si>
  <si>
    <t>221</t>
  </si>
  <si>
    <t>553291350.70R</t>
  </si>
  <si>
    <t>automatické hliníkové prosklené dveře (stěna) 3250x2650 mm,bezp.izol.dvojsklo U=1,1 W/m2K, otevírání na fotobuňku - OZN. D2</t>
  </si>
  <si>
    <t>759604202</t>
  </si>
  <si>
    <t>222</t>
  </si>
  <si>
    <t>553291350.71R</t>
  </si>
  <si>
    <t>automatické hliníkové prosklené dveře (stěna) 3310x2350 mm,bezp.izol.dvojsklo U=1,1 W/m2K, otevírání na fotobuňku - OZN. D5</t>
  </si>
  <si>
    <t>715563220</t>
  </si>
  <si>
    <t>223</t>
  </si>
  <si>
    <t>751398052</t>
  </si>
  <si>
    <t>Montáž ostatních zařízení protidešťové žaluzie nebo žaluziové klapky na čtyřhranné potrubí, průřezu přes 0,150 do 0,300 m2</t>
  </si>
  <si>
    <t>1683200905</t>
  </si>
  <si>
    <t>3+1</t>
  </si>
  <si>
    <t>224</t>
  </si>
  <si>
    <t>429845870.80R</t>
  </si>
  <si>
    <t>hliníková mřížka větrací se žaluziemi 400x400 mm bílá - OZN. Z3</t>
  </si>
  <si>
    <t>-1539501355</t>
  </si>
  <si>
    <t>225</t>
  </si>
  <si>
    <t>767821112.70R</t>
  </si>
  <si>
    <t>Demontáž poštovní schránky</t>
  </si>
  <si>
    <t>-510734817</t>
  </si>
  <si>
    <t>226</t>
  </si>
  <si>
    <t>767821112</t>
  </si>
  <si>
    <t>Montáž poštovních schránek samostatných zavěšených - zpětná</t>
  </si>
  <si>
    <t>1235304189</t>
  </si>
  <si>
    <t>227</t>
  </si>
  <si>
    <t>998767102</t>
  </si>
  <si>
    <t>Přesun hmot pro zámečnické konstrukce stanovený z hmotnosti přesunovaného materiálu vodorovná dopravní vzdálenost do 50 m v objektech výšky přes 6 do 12 m</t>
  </si>
  <si>
    <t>-869955356</t>
  </si>
  <si>
    <t>782</t>
  </si>
  <si>
    <t>Dokončovací práce - obklady z kamene</t>
  </si>
  <si>
    <t>228</t>
  </si>
  <si>
    <t>782991115</t>
  </si>
  <si>
    <t>Obklady z kamene - ostatní práce spárování silikonem</t>
  </si>
  <si>
    <t>226159073</t>
  </si>
  <si>
    <t>3,3*5+1,35*65+1,35*2+0,9*10+0,6*8+0,9*2+3,3*3</t>
  </si>
  <si>
    <t>229</t>
  </si>
  <si>
    <t>782691131.70R</t>
  </si>
  <si>
    <t>Oprava stávajících žulových parapetů</t>
  </si>
  <si>
    <t>-146900069</t>
  </si>
  <si>
    <t>132,450*0,15   "cca 15%"</t>
  </si>
  <si>
    <t>230</t>
  </si>
  <si>
    <t>998782102</t>
  </si>
  <si>
    <t>Přesun hmot pro obklady kamenné stanovený z hmotnosti přesunovaného materiálu vodorovná dopravní vzdálenost do 50 m v objektech výšky přes 6 do 12 m</t>
  </si>
  <si>
    <t>-1479805609</t>
  </si>
  <si>
    <t>783</t>
  </si>
  <si>
    <t>Dokončovací práce - nátěry</t>
  </si>
  <si>
    <t>231</t>
  </si>
  <si>
    <t>783306805</t>
  </si>
  <si>
    <t>Odstranění nátěrů ze zámečnických konstrukcí opálením s obroušením</t>
  </si>
  <si>
    <t>31267703</t>
  </si>
  <si>
    <t>1,15*1</t>
  </si>
  <si>
    <t>0,15*0,3</t>
  </si>
  <si>
    <t>0,4*0,5*2</t>
  </si>
  <si>
    <t>0,9*0,55</t>
  </si>
  <si>
    <t>232</t>
  </si>
  <si>
    <t>783301311</t>
  </si>
  <si>
    <t>Příprava podkladu zámečnických konstrukcí před provedením nátěru odmaštění odmašťovačem vodou ředitelným</t>
  </si>
  <si>
    <t>524302900</t>
  </si>
  <si>
    <t>233</t>
  </si>
  <si>
    <t>783314201</t>
  </si>
  <si>
    <t>Základní antikorozní nátěr zámečnických konstrukcí jednonásobný syntetický standardní</t>
  </si>
  <si>
    <t>-1074118259</t>
  </si>
  <si>
    <t>234</t>
  </si>
  <si>
    <t>783315101</t>
  </si>
  <si>
    <t>Mezinátěr zámečnických konstrukcí jednonásobný syntetický standardní</t>
  </si>
  <si>
    <t>133914028</t>
  </si>
  <si>
    <t>235</t>
  </si>
  <si>
    <t>783317101</t>
  </si>
  <si>
    <t>Krycí nátěr (email) zámečnických konstrukcí jednonásobný syntetický standardní</t>
  </si>
  <si>
    <t>1718187986</t>
  </si>
  <si>
    <t>236</t>
  </si>
  <si>
    <t>783606861</t>
  </si>
  <si>
    <t>Odstranění nátěrů z kovových potrubí potrubí do DN 50 mm obroušením</t>
  </si>
  <si>
    <t>-1347258321</t>
  </si>
  <si>
    <t>3*2+1*2   "trubkové madlo - hlavní vstup SZ"</t>
  </si>
  <si>
    <t>237</t>
  </si>
  <si>
    <t>783601713</t>
  </si>
  <si>
    <t>Příprava podkladu kovových potrubí před provedením nátěru potrubí do DN 50 mm odmaštěním, odmašťovačem vodou ředitelným</t>
  </si>
  <si>
    <t>90066334</t>
  </si>
  <si>
    <t>238</t>
  </si>
  <si>
    <t>783614661</t>
  </si>
  <si>
    <t>Základní antikorozní nátěr kovových potrubí jednonásobný potrubí přes DN 50 do DN 100 mm syntetický standardní</t>
  </si>
  <si>
    <t>-1267303133</t>
  </si>
  <si>
    <t>239</t>
  </si>
  <si>
    <t>783615551</t>
  </si>
  <si>
    <t>Mezinátěr kovových potrubí potrubí do DN 50 mm syntetický standardní</t>
  </si>
  <si>
    <t>-1238929730</t>
  </si>
  <si>
    <t>240</t>
  </si>
  <si>
    <t>783617601</t>
  </si>
  <si>
    <t>Krycí nátěr (email) kovových potrubí potrubí do DN 50 mm jednonásobný syntetický standardní</t>
  </si>
  <si>
    <t>-1154575609</t>
  </si>
  <si>
    <t>784</t>
  </si>
  <si>
    <t xml:space="preserve">Dokončovací práce - malby  </t>
  </si>
  <si>
    <t>241</t>
  </si>
  <si>
    <t>784211123</t>
  </si>
  <si>
    <t>Malby z malířských směsí otěruvzdorných za mokra dvojnásobné, bílé za mokra otěruvzdorné středně v místnostech výšky přes 3,80 do 5,00 m</t>
  </si>
  <si>
    <t>-1242895824</t>
  </si>
  <si>
    <t>Mezisoučet  ostění</t>
  </si>
  <si>
    <t>Mezisoučet   zazdívky</t>
  </si>
  <si>
    <t>242</t>
  </si>
  <si>
    <t>784181123</t>
  </si>
  <si>
    <t>Penetrace podkladu jednonásobná hloubková v místnostech výšky přes 3,80 do 5,00 m</t>
  </si>
  <si>
    <t>-1352098429</t>
  </si>
  <si>
    <t>786</t>
  </si>
  <si>
    <t>Dokončovací práce - žaluzie</t>
  </si>
  <si>
    <t>243</t>
  </si>
  <si>
    <t>786626111</t>
  </si>
  <si>
    <t>Montáž zastiňujících žaluzií lamelových vnitřních nebo do oken dvojitých dřevěných</t>
  </si>
  <si>
    <t>834236847</t>
  </si>
  <si>
    <t>1,35*1,8*65   "okno OZN. O2"</t>
  </si>
  <si>
    <t>244</t>
  </si>
  <si>
    <t>553462000</t>
  </si>
  <si>
    <t>žaluzie horizontální interiérové</t>
  </si>
  <si>
    <t>-79061093</t>
  </si>
  <si>
    <t>157,950*1,1</t>
  </si>
  <si>
    <t>245</t>
  </si>
  <si>
    <t>998786102</t>
  </si>
  <si>
    <t>Přesun hmot pro čalounické úpravy stanovený z hmotnosti přesunovaného materiálu vodorovná dopravní vzdálenost do 50 m v objektech výšky (hloubky) přes 6 do 12 m</t>
  </si>
  <si>
    <t>-1624165836</t>
  </si>
  <si>
    <t>787</t>
  </si>
  <si>
    <t>Dokončovací práce - zasklívání</t>
  </si>
  <si>
    <t>246</t>
  </si>
  <si>
    <t>787911115</t>
  </si>
  <si>
    <t>Zasklívání – ostatní práce montáž fólie na sklo neprůhledné</t>
  </si>
  <si>
    <t>131488402</t>
  </si>
  <si>
    <t>1,35*0,9*24   "okno OZN,. O2 - SPODNÍ POUTEC"</t>
  </si>
  <si>
    <t>247</t>
  </si>
  <si>
    <t>634790110.70R</t>
  </si>
  <si>
    <t xml:space="preserve">fólie zrcadlící pro vnější instalaci, průhlednost 50%,  </t>
  </si>
  <si>
    <t>469324688</t>
  </si>
  <si>
    <t>29,160*1,1</t>
  </si>
  <si>
    <t>248</t>
  </si>
  <si>
    <t>998787102</t>
  </si>
  <si>
    <t>Přesun hmot pro zasklívání stanovený z hmotnosti přesunovaného materiálu vodorovná dopravní vzdálenost do 50 m v objektech výšky přes 6 do 12 m</t>
  </si>
  <si>
    <t>1154049426</t>
  </si>
  <si>
    <t>Práce a dodávky M</t>
  </si>
  <si>
    <t>21-M</t>
  </si>
  <si>
    <t>Elektromontáže</t>
  </si>
  <si>
    <t>249</t>
  </si>
  <si>
    <t>210140695.51</t>
  </si>
  <si>
    <t>Montáž a dodávka drážního telefonu, včetně kabeláže</t>
  </si>
  <si>
    <t>-1104174964</t>
  </si>
  <si>
    <t>2 - VEDLEJŠÍ ROZPOČTOVÉ NÁKLADY</t>
  </si>
  <si>
    <t>VRN - Vedlejší rozpočtové náklady</t>
  </si>
  <si>
    <t xml:space="preserve">    VRN3 - Zařízení staveniště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</si>
  <si>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</si>
  <si>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</si>
  <si>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</si>
  <si>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</si>
  <si>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</si>
  <si>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</si>
  <si>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</si>
  <si>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</si>
  <si>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-1074828354</t>
  </si>
  <si>
    <t>VRN7</t>
  </si>
  <si>
    <t>Provozní vlivy</t>
  </si>
  <si>
    <t>071002000</t>
  </si>
  <si>
    <t>Provozní vlivy provoz investora, třetích osob</t>
  </si>
  <si>
    <t>1245970161</t>
  </si>
  <si>
    <t>074002000</t>
  </si>
  <si>
    <t>Železniční kolejový provoz</t>
  </si>
  <si>
    <t>276895793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</si>
  <si>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</si>
  <si>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</si>
  <si>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</si>
  <si>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</si>
  <si>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</si>
  <si>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</si>
  <si>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</si>
  <si>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</si>
  <si>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</si>
  <si>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</si>
  <si>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</si>
  <si>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</si>
  <si>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</si>
  <si>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</si>
  <si>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</si>
  <si>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</si>
  <si>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</si>
  <si>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</si>
  <si>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</si>
  <si>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</si>
  <si>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</si>
  <si>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</si>
  <si>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</si>
  <si>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</si>
  <si>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</si>
  <si>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</si>
  <si>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</si>
  <si>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</si>
  <si>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</si>
  <si>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</si>
  <si>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</si>
  <si>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</si>
  <si>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</si>
  <si>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</si>
  <si>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</si>
  <si>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</si>
  <si>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</si>
  <si>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</si>
  <si>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</si>
  <si>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</si>
  <si>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</si>
  <si>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</si>
  <si>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</si>
  <si>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</si>
  <si>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</si>
  <si>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</si>
  <si>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</si>
  <si>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</si>
  <si>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</si>
  <si>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</si>
  <si>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</si>
  <si>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</si>
  <si>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</si>
  <si>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</si>
  <si>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</si>
  <si>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</si>
  <si>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</si>
  <si>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</si>
  <si>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</si>
  <si>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</si>
  <si>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</si>
  <si>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</si>
  <si>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</si>
  <si>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</si>
  <si>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</si>
  <si>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</si>
  <si>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</si>
  <si>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</si>
  <si>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</si>
  <si>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</si>
  <si>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</si>
  <si>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</si>
  <si>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</si>
  <si>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</si>
  <si>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</si>
  <si>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</si>
  <si>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</si>
  <si>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</si>
  <si>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</si>
  <si>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</si>
  <si>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</si>
  <si>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</si>
  <si>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</si>
  <si>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</si>
  <si>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</si>
  <si>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</si>
  <si>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</si>
  <si>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</si>
  <si>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</si>
  <si>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</si>
  <si>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</si>
  <si>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</si>
  <si>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</si>
  <si>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</si>
  <si>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</si>
  <si>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</si>
  <si>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</si>
  <si>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</si>
  <si>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</si>
  <si>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</si>
  <si>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</si>
  <si>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</si>
  <si>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</si>
  <si>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</si>
  <si>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</si>
  <si>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</si>
  <si>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</si>
  <si>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</si>
  <si>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</si>
  <si>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</si>
  <si>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</si>
  <si>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</si>
  <si>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</si>
  <si>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</si>
  <si>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</si>
  <si>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</si>
  <si>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</si>
  <si>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</si>
  <si>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</si>
  <si>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</si>
  <si>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</si>
  <si>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</si>
  <si>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</si>
  <si>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</si>
  <si>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</si>
  <si>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</si>
  <si>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</si>
  <si>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</si>
  <si>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</si>
  <si>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</si>
  <si>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</si>
  <si>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</si>
  <si>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</si>
  <si>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</si>
  <si>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</si>
  <si>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</si>
  <si>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</si>
  <si>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</si>
  <si>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</si>
  <si>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</si>
  <si>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</si>
  <si>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</si>
  <si>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</si>
  <si>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</si>
  <si>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</si>
  <si>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</si>
  <si>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</si>
  <si>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</si>
  <si>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</si>
  <si>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</si>
  <si>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</si>
  <si>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</si>
  <si>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</si>
  <si>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</si>
  <si>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</si>
  <si>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</si>
  <si>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</si>
  <si>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</si>
  <si>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</si>
  <si>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</si>
  <si>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</si>
  <si>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</si>
  <si>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</si>
  <si>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</si>
  <si>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</si>
  <si>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</si>
  <si>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</si>
  <si>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</si>
  <si>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</si>
  <si>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</si>
  <si>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</si>
  <si>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</si>
  <si>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</si>
  <si>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</si>
  <si>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</si>
  <si>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</si>
  <si>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</si>
  <si>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</si>
  <si>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</si>
  <si>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</si>
  <si>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</si>
  <si>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</si>
  <si>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LITOMĚŘICE město SA oprava </t>
  </si>
  <si>
    <t>CS ÚRS 2018 01</t>
  </si>
  <si>
    <t>1 - OBVODOVÝ PLÁŠŤ A VÝPLNĚ</t>
  </si>
  <si>
    <t>OBVODOVÝ PLÁŠŤ A VÝPLNĚ</t>
  </si>
  <si>
    <t>Správa železniční a dopravní cesty,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</si>
</sst>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30" fillId="2" borderId="0" xfId="1" applyFont="1" applyFill="1" applyAlignment="1" applyProtection="1">
      <alignment vertical="center"/>
    </xf>
    <xf numFmtId="0" fontId="43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0" borderId="28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1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49" activePane="bottomLeft" state="frozen"/>
      <selection pane="bottomLeft" activeCell="AM46" sqref="AM46:AP46"/>
    </sheetView>
  </sheetViews>
  <sheetFormatPr defaultRowHeight="12"/>
  <cols>
    <col min="1" max="1" width="7.125" customWidth="1"/>
    <col min="2" max="2" width="1.375" customWidth="1"/>
    <col min="3" max="3" width="3.625" customWidth="1"/>
    <col min="4" max="11" width="2.25" customWidth="1"/>
    <col min="12" max="12" width="6.375" customWidth="1"/>
    <col min="13" max="31" width="2.25" customWidth="1"/>
    <col min="32" max="32" width="20.25" customWidth="1"/>
    <col min="33" max="33" width="2.25" customWidth="1"/>
    <col min="34" max="34" width="2.875" customWidth="1"/>
    <col min="35" max="35" width="27.125" customWidth="1"/>
    <col min="36" max="37" width="2.125" customWidth="1"/>
    <col min="38" max="38" width="7.125" customWidth="1"/>
    <col min="39" max="39" width="2.875" customWidth="1"/>
    <col min="40" max="40" width="20.375" customWidth="1"/>
    <col min="41" max="41" width="6.375" customWidth="1"/>
    <col min="42" max="42" width="15.875" customWidth="1"/>
    <col min="43" max="43" width="13.375" customWidth="1"/>
    <col min="44" max="44" width="11.75" customWidth="1"/>
    <col min="45" max="47" width="22.125" hidden="1" customWidth="1"/>
    <col min="48" max="52" width="18.625" hidden="1" customWidth="1"/>
    <col min="53" max="53" width="16.375" hidden="1" customWidth="1"/>
    <col min="54" max="54" width="21.375" hidden="1" customWidth="1"/>
    <col min="55" max="56" width="16.375" hidden="1" customWidth="1"/>
    <col min="57" max="57" width="57" customWidth="1"/>
    <col min="71" max="91" width="9.125" hidden="1"/>
  </cols>
  <sheetData>
    <row r="1" spans="1:74" ht="21.2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07" t="s">
        <v>8</v>
      </c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24" t="s">
        <v>9</v>
      </c>
      <c r="BT2" s="24" t="s">
        <v>10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S4" s="24" t="s">
        <v>14</v>
      </c>
    </row>
    <row r="5" spans="1:74" ht="14.4" customHeight="1">
      <c r="B5" s="28"/>
      <c r="C5" s="29"/>
      <c r="D5" s="33" t="s">
        <v>15</v>
      </c>
      <c r="E5" s="29"/>
      <c r="F5" s="29"/>
      <c r="G5" s="29"/>
      <c r="H5" s="29"/>
      <c r="I5" s="29"/>
      <c r="J5" s="29"/>
      <c r="K5" s="284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9"/>
      <c r="AQ5" s="31"/>
      <c r="BS5" s="24" t="s">
        <v>16</v>
      </c>
    </row>
    <row r="6" spans="1:74" ht="36.9" customHeight="1">
      <c r="B6" s="28"/>
      <c r="C6" s="29"/>
      <c r="D6" s="35" t="s">
        <v>17</v>
      </c>
      <c r="E6" s="29"/>
      <c r="F6" s="29"/>
      <c r="G6" s="29"/>
      <c r="H6" s="29"/>
      <c r="I6" s="29"/>
      <c r="J6" s="29"/>
      <c r="K6" s="286" t="s">
        <v>1811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9"/>
      <c r="AQ6" s="31"/>
      <c r="BS6" s="24" t="s">
        <v>16</v>
      </c>
    </row>
    <row r="7" spans="1:74" ht="14.4" customHeight="1">
      <c r="B7" s="28"/>
      <c r="C7" s="29"/>
      <c r="D7" s="36" t="s">
        <v>18</v>
      </c>
      <c r="E7" s="29"/>
      <c r="F7" s="29"/>
      <c r="G7" s="29"/>
      <c r="H7" s="29"/>
      <c r="I7" s="29"/>
      <c r="J7" s="29"/>
      <c r="K7" s="34" t="s">
        <v>19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20</v>
      </c>
      <c r="AL7" s="29"/>
      <c r="AM7" s="29"/>
      <c r="AN7" s="34" t="s">
        <v>21</v>
      </c>
      <c r="AO7" s="29"/>
      <c r="AP7" s="29"/>
      <c r="AQ7" s="31"/>
      <c r="BS7" s="24" t="s">
        <v>16</v>
      </c>
    </row>
    <row r="8" spans="1:74" ht="14.4" customHeight="1">
      <c r="B8" s="28"/>
      <c r="C8" s="29"/>
      <c r="D8" s="36" t="s">
        <v>22</v>
      </c>
      <c r="E8" s="29"/>
      <c r="F8" s="29"/>
      <c r="G8" s="29"/>
      <c r="H8" s="29"/>
      <c r="I8" s="29"/>
      <c r="J8" s="29"/>
      <c r="K8" s="34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24</v>
      </c>
      <c r="AL8" s="29"/>
      <c r="AM8" s="29"/>
      <c r="AN8" s="283">
        <v>43146</v>
      </c>
      <c r="AO8" s="29"/>
      <c r="AP8" s="29"/>
      <c r="AQ8" s="31"/>
      <c r="BS8" s="24" t="s">
        <v>16</v>
      </c>
    </row>
    <row r="9" spans="1:74" ht="29.2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3" t="s">
        <v>25</v>
      </c>
      <c r="AL9" s="29"/>
      <c r="AM9" s="29"/>
      <c r="AN9" s="37" t="s">
        <v>26</v>
      </c>
      <c r="AO9" s="29"/>
      <c r="AP9" s="29"/>
      <c r="AQ9" s="31"/>
      <c r="BS9" s="24" t="s">
        <v>16</v>
      </c>
    </row>
    <row r="10" spans="1:74" ht="14.4" customHeight="1">
      <c r="B10" s="28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4" t="s">
        <v>5</v>
      </c>
      <c r="AO10" s="29"/>
      <c r="AP10" s="29"/>
      <c r="AQ10" s="31"/>
      <c r="BS10" s="24" t="s">
        <v>16</v>
      </c>
    </row>
    <row r="11" spans="1:74" ht="18.5" customHeight="1">
      <c r="B11" s="28"/>
      <c r="C11" s="29"/>
      <c r="D11" s="29"/>
      <c r="E11" s="34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4" t="s">
        <v>5</v>
      </c>
      <c r="AO11" s="29"/>
      <c r="AP11" s="29"/>
      <c r="AQ11" s="31"/>
      <c r="BS11" s="24" t="s">
        <v>16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S12" s="24" t="s">
        <v>16</v>
      </c>
    </row>
    <row r="13" spans="1:74" ht="14.4" customHeight="1">
      <c r="B13" s="28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4" t="s">
        <v>5</v>
      </c>
      <c r="AO13" s="29"/>
      <c r="AP13" s="29"/>
      <c r="AQ13" s="31"/>
      <c r="BS13" s="24" t="s">
        <v>16</v>
      </c>
    </row>
    <row r="14" spans="1:74">
      <c r="B14" s="28"/>
      <c r="C14" s="29"/>
      <c r="D14" s="29"/>
      <c r="E14" s="34" t="s">
        <v>32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6" t="s">
        <v>30</v>
      </c>
      <c r="AL14" s="29"/>
      <c r="AM14" s="29"/>
      <c r="AN14" s="34" t="s">
        <v>5</v>
      </c>
      <c r="AO14" s="29"/>
      <c r="AP14" s="29"/>
      <c r="AQ14" s="31"/>
      <c r="BS14" s="24" t="s">
        <v>16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S15" s="24" t="s">
        <v>6</v>
      </c>
    </row>
    <row r="16" spans="1:74" ht="14.4" customHeight="1">
      <c r="B16" s="28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4" t="s">
        <v>5</v>
      </c>
      <c r="AO16" s="29"/>
      <c r="AP16" s="29"/>
      <c r="AQ16" s="31"/>
      <c r="BS16" s="24" t="s">
        <v>6</v>
      </c>
    </row>
    <row r="17" spans="2:71" ht="18.5" customHeight="1">
      <c r="B17" s="28"/>
      <c r="C17" s="29"/>
      <c r="D17" s="29"/>
      <c r="E17" s="34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4" t="s">
        <v>5</v>
      </c>
      <c r="AO17" s="29"/>
      <c r="AP17" s="29"/>
      <c r="AQ17" s="31"/>
      <c r="BS17" s="24" t="s">
        <v>35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S18" s="24" t="s">
        <v>9</v>
      </c>
    </row>
    <row r="19" spans="2:71" ht="14.4" customHeight="1">
      <c r="B19" s="28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S19" s="24" t="s">
        <v>9</v>
      </c>
    </row>
    <row r="20" spans="2:71" ht="63" customHeight="1">
      <c r="B20" s="28"/>
      <c r="C20" s="29"/>
      <c r="D20" s="29"/>
      <c r="E20" s="287" t="s">
        <v>37</v>
      </c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  <c r="AN20" s="287"/>
      <c r="AO20" s="29"/>
      <c r="AP20" s="29"/>
      <c r="AQ20" s="31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2:71" ht="6.9" customHeight="1">
      <c r="B22" s="28"/>
      <c r="C22" s="29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9"/>
      <c r="AQ22" s="31"/>
    </row>
    <row r="23" spans="2:71" s="1" customFormat="1" ht="26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88">
        <f>ROUND(AG51,2)</f>
        <v>0</v>
      </c>
      <c r="AL23" s="289"/>
      <c r="AM23" s="289"/>
      <c r="AN23" s="289"/>
      <c r="AO23" s="289"/>
      <c r="AP23" s="40"/>
      <c r="AQ23" s="43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90" t="s">
        <v>39</v>
      </c>
      <c r="M25" s="290"/>
      <c r="N25" s="290"/>
      <c r="O25" s="290"/>
      <c r="P25" s="40"/>
      <c r="Q25" s="40"/>
      <c r="R25" s="40"/>
      <c r="S25" s="40"/>
      <c r="T25" s="40"/>
      <c r="U25" s="40"/>
      <c r="V25" s="40"/>
      <c r="W25" s="290" t="s">
        <v>40</v>
      </c>
      <c r="X25" s="290"/>
      <c r="Y25" s="290"/>
      <c r="Z25" s="290"/>
      <c r="AA25" s="290"/>
      <c r="AB25" s="290"/>
      <c r="AC25" s="290"/>
      <c r="AD25" s="290"/>
      <c r="AE25" s="290"/>
      <c r="AF25" s="40"/>
      <c r="AG25" s="40"/>
      <c r="AH25" s="40"/>
      <c r="AI25" s="40"/>
      <c r="AJ25" s="40"/>
      <c r="AK25" s="290" t="s">
        <v>41</v>
      </c>
      <c r="AL25" s="290"/>
      <c r="AM25" s="290"/>
      <c r="AN25" s="290"/>
      <c r="AO25" s="290"/>
      <c r="AP25" s="40"/>
      <c r="AQ25" s="43"/>
    </row>
    <row r="26" spans="2:71" s="2" customFormat="1" ht="14.4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293">
        <v>0.21</v>
      </c>
      <c r="M26" s="292"/>
      <c r="N26" s="292"/>
      <c r="O26" s="292"/>
      <c r="P26" s="46"/>
      <c r="Q26" s="46"/>
      <c r="R26" s="46"/>
      <c r="S26" s="46"/>
      <c r="T26" s="46"/>
      <c r="U26" s="46"/>
      <c r="V26" s="46"/>
      <c r="W26" s="291">
        <f>ROUND(AZ51,2)</f>
        <v>0</v>
      </c>
      <c r="X26" s="292"/>
      <c r="Y26" s="292"/>
      <c r="Z26" s="292"/>
      <c r="AA26" s="292"/>
      <c r="AB26" s="292"/>
      <c r="AC26" s="292"/>
      <c r="AD26" s="292"/>
      <c r="AE26" s="292"/>
      <c r="AF26" s="46"/>
      <c r="AG26" s="46"/>
      <c r="AH26" s="46"/>
      <c r="AI26" s="46"/>
      <c r="AJ26" s="46"/>
      <c r="AK26" s="291">
        <f>ROUND(AV51,2)</f>
        <v>0</v>
      </c>
      <c r="AL26" s="292"/>
      <c r="AM26" s="292"/>
      <c r="AN26" s="292"/>
      <c r="AO26" s="292"/>
      <c r="AP26" s="46"/>
      <c r="AQ26" s="48"/>
    </row>
    <row r="27" spans="2:71" s="2" customFormat="1" ht="14.4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293">
        <v>0.15</v>
      </c>
      <c r="M27" s="292"/>
      <c r="N27" s="292"/>
      <c r="O27" s="292"/>
      <c r="P27" s="46"/>
      <c r="Q27" s="46"/>
      <c r="R27" s="46"/>
      <c r="S27" s="46"/>
      <c r="T27" s="46"/>
      <c r="U27" s="46"/>
      <c r="V27" s="46"/>
      <c r="W27" s="291">
        <f>ROUND(BA51,2)</f>
        <v>0</v>
      </c>
      <c r="X27" s="292"/>
      <c r="Y27" s="292"/>
      <c r="Z27" s="292"/>
      <c r="AA27" s="292"/>
      <c r="AB27" s="292"/>
      <c r="AC27" s="292"/>
      <c r="AD27" s="292"/>
      <c r="AE27" s="292"/>
      <c r="AF27" s="46"/>
      <c r="AG27" s="46"/>
      <c r="AH27" s="46"/>
      <c r="AI27" s="46"/>
      <c r="AJ27" s="46"/>
      <c r="AK27" s="291">
        <f>ROUND(AW51,2)</f>
        <v>0</v>
      </c>
      <c r="AL27" s="292"/>
      <c r="AM27" s="292"/>
      <c r="AN27" s="292"/>
      <c r="AO27" s="292"/>
      <c r="AP27" s="46"/>
      <c r="AQ27" s="48"/>
    </row>
    <row r="28" spans="2:71" s="2" customFormat="1" ht="14.4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293">
        <v>0.21</v>
      </c>
      <c r="M28" s="292"/>
      <c r="N28" s="292"/>
      <c r="O28" s="292"/>
      <c r="P28" s="46"/>
      <c r="Q28" s="46"/>
      <c r="R28" s="46"/>
      <c r="S28" s="46"/>
      <c r="T28" s="46"/>
      <c r="U28" s="46"/>
      <c r="V28" s="46"/>
      <c r="W28" s="291">
        <f>ROUND(BB51,2)</f>
        <v>0</v>
      </c>
      <c r="X28" s="292"/>
      <c r="Y28" s="292"/>
      <c r="Z28" s="292"/>
      <c r="AA28" s="292"/>
      <c r="AB28" s="292"/>
      <c r="AC28" s="292"/>
      <c r="AD28" s="292"/>
      <c r="AE28" s="292"/>
      <c r="AF28" s="46"/>
      <c r="AG28" s="46"/>
      <c r="AH28" s="46"/>
      <c r="AI28" s="46"/>
      <c r="AJ28" s="46"/>
      <c r="AK28" s="291">
        <v>0</v>
      </c>
      <c r="AL28" s="292"/>
      <c r="AM28" s="292"/>
      <c r="AN28" s="292"/>
      <c r="AO28" s="292"/>
      <c r="AP28" s="46"/>
      <c r="AQ28" s="48"/>
    </row>
    <row r="29" spans="2:71" s="2" customFormat="1" ht="14.4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293">
        <v>0.15</v>
      </c>
      <c r="M29" s="292"/>
      <c r="N29" s="292"/>
      <c r="O29" s="292"/>
      <c r="P29" s="46"/>
      <c r="Q29" s="46"/>
      <c r="R29" s="46"/>
      <c r="S29" s="46"/>
      <c r="T29" s="46"/>
      <c r="U29" s="46"/>
      <c r="V29" s="46"/>
      <c r="W29" s="291">
        <f>ROUND(BC51,2)</f>
        <v>0</v>
      </c>
      <c r="X29" s="292"/>
      <c r="Y29" s="292"/>
      <c r="Z29" s="292"/>
      <c r="AA29" s="292"/>
      <c r="AB29" s="292"/>
      <c r="AC29" s="292"/>
      <c r="AD29" s="292"/>
      <c r="AE29" s="292"/>
      <c r="AF29" s="46"/>
      <c r="AG29" s="46"/>
      <c r="AH29" s="46"/>
      <c r="AI29" s="46"/>
      <c r="AJ29" s="46"/>
      <c r="AK29" s="291">
        <v>0</v>
      </c>
      <c r="AL29" s="292"/>
      <c r="AM29" s="292"/>
      <c r="AN29" s="292"/>
      <c r="AO29" s="292"/>
      <c r="AP29" s="46"/>
      <c r="AQ29" s="48"/>
    </row>
    <row r="30" spans="2:71" s="2" customFormat="1" ht="14.4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293">
        <v>0</v>
      </c>
      <c r="M30" s="292"/>
      <c r="N30" s="292"/>
      <c r="O30" s="292"/>
      <c r="P30" s="46"/>
      <c r="Q30" s="46"/>
      <c r="R30" s="46"/>
      <c r="S30" s="46"/>
      <c r="T30" s="46"/>
      <c r="U30" s="46"/>
      <c r="V30" s="46"/>
      <c r="W30" s="291">
        <f>ROUND(BD51,2)</f>
        <v>0</v>
      </c>
      <c r="X30" s="292"/>
      <c r="Y30" s="292"/>
      <c r="Z30" s="292"/>
      <c r="AA30" s="292"/>
      <c r="AB30" s="292"/>
      <c r="AC30" s="292"/>
      <c r="AD30" s="292"/>
      <c r="AE30" s="292"/>
      <c r="AF30" s="46"/>
      <c r="AG30" s="46"/>
      <c r="AH30" s="46"/>
      <c r="AI30" s="46"/>
      <c r="AJ30" s="46"/>
      <c r="AK30" s="291">
        <v>0</v>
      </c>
      <c r="AL30" s="292"/>
      <c r="AM30" s="292"/>
      <c r="AN30" s="292"/>
      <c r="AO30" s="292"/>
      <c r="AP30" s="46"/>
      <c r="AQ30" s="48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</row>
    <row r="32" spans="2:71" s="1" customFormat="1" ht="26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298" t="s">
        <v>50</v>
      </c>
      <c r="Y32" s="299"/>
      <c r="Z32" s="299"/>
      <c r="AA32" s="299"/>
      <c r="AB32" s="299"/>
      <c r="AC32" s="51"/>
      <c r="AD32" s="51"/>
      <c r="AE32" s="51"/>
      <c r="AF32" s="51"/>
      <c r="AG32" s="51"/>
      <c r="AH32" s="51"/>
      <c r="AI32" s="51"/>
      <c r="AJ32" s="51"/>
      <c r="AK32" s="300">
        <f>SUM(AK23:AK30)</f>
        <v>0</v>
      </c>
      <c r="AL32" s="299"/>
      <c r="AM32" s="299"/>
      <c r="AN32" s="299"/>
      <c r="AO32" s="301"/>
      <c r="AP32" s="49"/>
      <c r="AQ32" s="53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" customHeight="1">
      <c r="B39" s="39"/>
      <c r="C39" s="59" t="s">
        <v>51</v>
      </c>
      <c r="AR39" s="39"/>
    </row>
    <row r="40" spans="2:56" s="1" customFormat="1" ht="6.9" customHeight="1">
      <c r="B40" s="39"/>
      <c r="AR40" s="39"/>
    </row>
    <row r="41" spans="2:56" s="3" customFormat="1" ht="14.4" customHeight="1">
      <c r="B41" s="60"/>
      <c r="C41" s="61" t="s">
        <v>15</v>
      </c>
      <c r="L41" s="3">
        <f>K5</f>
        <v>0</v>
      </c>
      <c r="AR41" s="60"/>
    </row>
    <row r="42" spans="2:56" s="4" customFormat="1" ht="36.9" customHeight="1">
      <c r="B42" s="62"/>
      <c r="C42" s="63" t="s">
        <v>17</v>
      </c>
      <c r="L42" s="309" t="str">
        <f>K6</f>
        <v xml:space="preserve">LITOMĚŘICE město SA oprava </v>
      </c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R42" s="62"/>
    </row>
    <row r="43" spans="2:56" s="1" customFormat="1" ht="6.9" customHeight="1">
      <c r="B43" s="39"/>
      <c r="AR43" s="39"/>
    </row>
    <row r="44" spans="2:56" s="1" customFormat="1">
      <c r="B44" s="39"/>
      <c r="C44" s="61" t="s">
        <v>22</v>
      </c>
      <c r="L44" s="64" t="str">
        <f>IF(K8="","",K8)</f>
        <v>LITOMĚŘICE</v>
      </c>
      <c r="AI44" s="61" t="s">
        <v>24</v>
      </c>
      <c r="AM44" s="311">
        <f>IF(AN8= "","",AN8)</f>
        <v>43146</v>
      </c>
      <c r="AN44" s="311"/>
      <c r="AR44" s="39"/>
    </row>
    <row r="45" spans="2:56" s="1" customFormat="1" ht="6.9" customHeight="1">
      <c r="B45" s="39"/>
      <c r="AR45" s="39"/>
    </row>
    <row r="46" spans="2:56" s="1" customFormat="1">
      <c r="B46" s="39"/>
      <c r="C46" s="61" t="s">
        <v>27</v>
      </c>
      <c r="L46" s="3" t="str">
        <f>IF(E11= "","",E11)</f>
        <v>Správa železniční a dopravní cesty,stát.organizace</v>
      </c>
      <c r="AI46" s="61" t="s">
        <v>33</v>
      </c>
      <c r="AM46" s="312" t="str">
        <f>IF(E17="","",E17)</f>
        <v>S.A.W.CONSULTING s.r.o. středisko Ústí n.L.</v>
      </c>
      <c r="AN46" s="312"/>
      <c r="AO46" s="312"/>
      <c r="AP46" s="312"/>
      <c r="AR46" s="39"/>
      <c r="AS46" s="313" t="s">
        <v>52</v>
      </c>
      <c r="AT46" s="31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>
      <c r="B47" s="39"/>
      <c r="C47" s="61" t="s">
        <v>31</v>
      </c>
      <c r="L47" s="3" t="str">
        <f>IF(E14="","",E14)</f>
        <v xml:space="preserve"> </v>
      </c>
      <c r="AR47" s="39"/>
      <c r="AS47" s="315"/>
      <c r="AT47" s="31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75" customHeight="1">
      <c r="B48" s="39"/>
      <c r="AR48" s="39"/>
      <c r="AS48" s="315"/>
      <c r="AT48" s="31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294" t="s">
        <v>53</v>
      </c>
      <c r="D49" s="295"/>
      <c r="E49" s="295"/>
      <c r="F49" s="295"/>
      <c r="G49" s="295"/>
      <c r="H49" s="69"/>
      <c r="I49" s="296" t="s">
        <v>54</v>
      </c>
      <c r="J49" s="295"/>
      <c r="K49" s="295"/>
      <c r="L49" s="295"/>
      <c r="M49" s="295"/>
      <c r="N49" s="295"/>
      <c r="O49" s="295"/>
      <c r="P49" s="295"/>
      <c r="Q49" s="295"/>
      <c r="R49" s="295"/>
      <c r="S49" s="295"/>
      <c r="T49" s="295"/>
      <c r="U49" s="295"/>
      <c r="V49" s="295"/>
      <c r="W49" s="295"/>
      <c r="X49" s="295"/>
      <c r="Y49" s="295"/>
      <c r="Z49" s="295"/>
      <c r="AA49" s="295"/>
      <c r="AB49" s="295"/>
      <c r="AC49" s="295"/>
      <c r="AD49" s="295"/>
      <c r="AE49" s="295"/>
      <c r="AF49" s="295"/>
      <c r="AG49" s="297" t="s">
        <v>55</v>
      </c>
      <c r="AH49" s="295"/>
      <c r="AI49" s="295"/>
      <c r="AJ49" s="295"/>
      <c r="AK49" s="295"/>
      <c r="AL49" s="295"/>
      <c r="AM49" s="295"/>
      <c r="AN49" s="296" t="s">
        <v>56</v>
      </c>
      <c r="AO49" s="295"/>
      <c r="AP49" s="295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1" s="1" customFormat="1" ht="10.75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05">
        <f>ROUND(SUM(AG52:AG53),2)</f>
        <v>0</v>
      </c>
      <c r="AH51" s="305"/>
      <c r="AI51" s="305"/>
      <c r="AJ51" s="305"/>
      <c r="AK51" s="305"/>
      <c r="AL51" s="305"/>
      <c r="AM51" s="305"/>
      <c r="AN51" s="306">
        <f>SUM(AG51,AT51)</f>
        <v>0</v>
      </c>
      <c r="AO51" s="306"/>
      <c r="AP51" s="306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5499.3609999999999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71</v>
      </c>
      <c r="BT51" s="63" t="s">
        <v>72</v>
      </c>
      <c r="BU51" s="82" t="s">
        <v>73</v>
      </c>
      <c r="BV51" s="63" t="s">
        <v>74</v>
      </c>
      <c r="BW51" s="63" t="s">
        <v>7</v>
      </c>
      <c r="BX51" s="63" t="s">
        <v>75</v>
      </c>
      <c r="CL51" s="63" t="s">
        <v>19</v>
      </c>
    </row>
    <row r="52" spans="1:91" s="5" customFormat="1" ht="28.75" customHeight="1">
      <c r="A52" s="83" t="s">
        <v>76</v>
      </c>
      <c r="B52" s="84"/>
      <c r="C52" s="85"/>
      <c r="D52" s="302" t="s">
        <v>77</v>
      </c>
      <c r="E52" s="302"/>
      <c r="F52" s="302"/>
      <c r="G52" s="302"/>
      <c r="H52" s="302"/>
      <c r="I52" s="86"/>
      <c r="J52" s="302" t="s">
        <v>1814</v>
      </c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3">
        <f>'1 - ZATEPLENÍ OBJEKTU (pr...'!J27</f>
        <v>0</v>
      </c>
      <c r="AH52" s="304"/>
      <c r="AI52" s="304"/>
      <c r="AJ52" s="304"/>
      <c r="AK52" s="304"/>
      <c r="AL52" s="304"/>
      <c r="AM52" s="304"/>
      <c r="AN52" s="303">
        <f>SUM(AG52,AT52)</f>
        <v>0</v>
      </c>
      <c r="AO52" s="304"/>
      <c r="AP52" s="304"/>
      <c r="AQ52" s="87" t="s">
        <v>78</v>
      </c>
      <c r="AR52" s="84"/>
      <c r="AS52" s="88">
        <v>0</v>
      </c>
      <c r="AT52" s="89">
        <f>ROUND(SUM(AV52:AW52),2)</f>
        <v>0</v>
      </c>
      <c r="AU52" s="90">
        <f>'1 - ZATEPLENÍ OBJEKTU (pr...'!P109</f>
        <v>5499.360995</v>
      </c>
      <c r="AV52" s="89">
        <f>'1 - ZATEPLENÍ OBJEKTU (pr...'!J30</f>
        <v>0</v>
      </c>
      <c r="AW52" s="89">
        <f>'1 - ZATEPLENÍ OBJEKTU (pr...'!J31</f>
        <v>0</v>
      </c>
      <c r="AX52" s="89">
        <f>'1 - ZATEPLENÍ OBJEKTU (pr...'!J32</f>
        <v>0</v>
      </c>
      <c r="AY52" s="89">
        <f>'1 - ZATEPLENÍ OBJEKTU (pr...'!J33</f>
        <v>0</v>
      </c>
      <c r="AZ52" s="89">
        <f>'1 - ZATEPLENÍ OBJEKTU (pr...'!F30</f>
        <v>0</v>
      </c>
      <c r="BA52" s="89">
        <f>'1 - ZATEPLENÍ OBJEKTU (pr...'!F31</f>
        <v>0</v>
      </c>
      <c r="BB52" s="89">
        <f>'1 - ZATEPLENÍ OBJEKTU (pr...'!F32</f>
        <v>0</v>
      </c>
      <c r="BC52" s="89">
        <f>'1 - ZATEPLENÍ OBJEKTU (pr...'!F33</f>
        <v>0</v>
      </c>
      <c r="BD52" s="91">
        <f>'1 - ZATEPLENÍ OBJEKTU (pr...'!F34</f>
        <v>0</v>
      </c>
      <c r="BT52" s="92" t="s">
        <v>77</v>
      </c>
      <c r="BV52" s="92" t="s">
        <v>74</v>
      </c>
      <c r="BW52" s="92" t="s">
        <v>79</v>
      </c>
      <c r="BX52" s="92" t="s">
        <v>7</v>
      </c>
      <c r="CL52" s="92" t="s">
        <v>19</v>
      </c>
      <c r="CM52" s="92" t="s">
        <v>80</v>
      </c>
    </row>
    <row r="53" spans="1:91" s="5" customFormat="1" ht="14.4" customHeight="1">
      <c r="A53" s="83" t="s">
        <v>76</v>
      </c>
      <c r="B53" s="84"/>
      <c r="C53" s="85"/>
      <c r="D53" s="302" t="s">
        <v>80</v>
      </c>
      <c r="E53" s="302"/>
      <c r="F53" s="302"/>
      <c r="G53" s="302"/>
      <c r="H53" s="302"/>
      <c r="I53" s="86"/>
      <c r="J53" s="302" t="s">
        <v>81</v>
      </c>
      <c r="K53" s="302"/>
      <c r="L53" s="302"/>
      <c r="M53" s="302"/>
      <c r="N53" s="302"/>
      <c r="O53" s="302"/>
      <c r="P53" s="302"/>
      <c r="Q53" s="302"/>
      <c r="R53" s="302"/>
      <c r="S53" s="302"/>
      <c r="T53" s="302"/>
      <c r="U53" s="302"/>
      <c r="V53" s="302"/>
      <c r="W53" s="302"/>
      <c r="X53" s="302"/>
      <c r="Y53" s="302"/>
      <c r="Z53" s="302"/>
      <c r="AA53" s="302"/>
      <c r="AB53" s="302"/>
      <c r="AC53" s="302"/>
      <c r="AD53" s="302"/>
      <c r="AE53" s="302"/>
      <c r="AF53" s="302"/>
      <c r="AG53" s="303">
        <f>'2 - VEDLEJŠÍ ROZPOČTOVÉ N...'!J27</f>
        <v>0</v>
      </c>
      <c r="AH53" s="304"/>
      <c r="AI53" s="304"/>
      <c r="AJ53" s="304"/>
      <c r="AK53" s="304"/>
      <c r="AL53" s="304"/>
      <c r="AM53" s="304"/>
      <c r="AN53" s="303">
        <f>SUM(AG53,AT53)</f>
        <v>0</v>
      </c>
      <c r="AO53" s="304"/>
      <c r="AP53" s="304"/>
      <c r="AQ53" s="87" t="s">
        <v>82</v>
      </c>
      <c r="AR53" s="84"/>
      <c r="AS53" s="93">
        <v>0</v>
      </c>
      <c r="AT53" s="94">
        <f>ROUND(SUM(AV53:AW53),2)</f>
        <v>0</v>
      </c>
      <c r="AU53" s="95">
        <f>'2 - VEDLEJŠÍ ROZPOČTOVÉ N...'!P79</f>
        <v>0</v>
      </c>
      <c r="AV53" s="94">
        <f>'2 - VEDLEJŠÍ ROZPOČTOVÉ N...'!J30</f>
        <v>0</v>
      </c>
      <c r="AW53" s="94">
        <f>'2 - VEDLEJŠÍ ROZPOČTOVÉ N...'!J31</f>
        <v>0</v>
      </c>
      <c r="AX53" s="94">
        <f>'2 - VEDLEJŠÍ ROZPOČTOVÉ N...'!J32</f>
        <v>0</v>
      </c>
      <c r="AY53" s="94">
        <f>'2 - VEDLEJŠÍ ROZPOČTOVÉ N...'!J33</f>
        <v>0</v>
      </c>
      <c r="AZ53" s="94">
        <f>'2 - VEDLEJŠÍ ROZPOČTOVÉ N...'!F30</f>
        <v>0</v>
      </c>
      <c r="BA53" s="94">
        <f>'2 - VEDLEJŠÍ ROZPOČTOVÉ N...'!F31</f>
        <v>0</v>
      </c>
      <c r="BB53" s="94">
        <f>'2 - VEDLEJŠÍ ROZPOČTOVÉ N...'!F32</f>
        <v>0</v>
      </c>
      <c r="BC53" s="94">
        <f>'2 - VEDLEJŠÍ ROZPOČTOVÉ N...'!F33</f>
        <v>0</v>
      </c>
      <c r="BD53" s="96">
        <f>'2 - VEDLEJŠÍ ROZPOČTOVÉ N...'!F34</f>
        <v>0</v>
      </c>
      <c r="BT53" s="92" t="s">
        <v>77</v>
      </c>
      <c r="BV53" s="92" t="s">
        <v>74</v>
      </c>
      <c r="BW53" s="92" t="s">
        <v>83</v>
      </c>
      <c r="BX53" s="92" t="s">
        <v>7</v>
      </c>
      <c r="CL53" s="92" t="s">
        <v>19</v>
      </c>
      <c r="CM53" s="92" t="s">
        <v>80</v>
      </c>
    </row>
    <row r="54" spans="1:91" s="1" customFormat="1" ht="30" customHeight="1">
      <c r="B54" s="39"/>
      <c r="AR54" s="39"/>
    </row>
    <row r="55" spans="1:91" s="1" customFormat="1" ht="6.9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1 - ZATEPLENÍ OBJEKTU (pr...'!C2" display="/"/>
    <hyperlink ref="A53" location="'2 - VEDLEJŠÍ ROZPOČTOVÉ N...'!C2" display="/"/>
  </hyperlinks>
  <pageMargins left="0.59055118110236227" right="0.59055118110236227" top="0.59055118110236227" bottom="0.59055118110236227" header="0" footer="0"/>
  <pageSetup paperSize="9" scale="92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36"/>
  <sheetViews>
    <sheetView showGridLines="0" workbookViewId="0">
      <pane ySplit="1" topLeftCell="A62" activePane="bottomLeft" state="frozen"/>
      <selection pane="bottomLeft" activeCell="F12" sqref="F12"/>
    </sheetView>
  </sheetViews>
  <sheetFormatPr defaultRowHeight="12"/>
  <cols>
    <col min="1" max="1" width="7.125" customWidth="1"/>
    <col min="2" max="2" width="1.375" customWidth="1"/>
    <col min="3" max="3" width="3.625" customWidth="1"/>
    <col min="4" max="4" width="3.75" customWidth="1"/>
    <col min="5" max="5" width="14.75" customWidth="1"/>
    <col min="6" max="6" width="77.375" customWidth="1"/>
    <col min="7" max="7" width="7.375" customWidth="1"/>
    <col min="8" max="8" width="15" customWidth="1"/>
    <col min="9" max="9" width="10.875" customWidth="1"/>
    <col min="10" max="10" width="45" customWidth="1"/>
    <col min="11" max="11" width="19.25" customWidth="1"/>
    <col min="13" max="18" width="9.125" hidden="1"/>
    <col min="19" max="19" width="7" hidden="1" customWidth="1"/>
    <col min="20" max="20" width="25.375" hidden="1" customWidth="1"/>
    <col min="21" max="21" width="14" hidden="1" customWidth="1"/>
    <col min="22" max="22" width="10.625" customWidth="1"/>
    <col min="23" max="23" width="14" customWidth="1"/>
    <col min="24" max="24" width="10.625" customWidth="1"/>
    <col min="25" max="25" width="12.875" customWidth="1"/>
    <col min="26" max="26" width="9.375" customWidth="1"/>
    <col min="27" max="27" width="12.875" customWidth="1"/>
    <col min="28" max="28" width="14" customWidth="1"/>
    <col min="29" max="29" width="9.375" customWidth="1"/>
    <col min="30" max="30" width="12.875" customWidth="1"/>
    <col min="31" max="31" width="14" customWidth="1"/>
    <col min="44" max="65" width="9.125" hidden="1"/>
  </cols>
  <sheetData>
    <row r="1" spans="1:70" ht="21.75" customHeight="1">
      <c r="A1" s="97"/>
      <c r="B1" s="17"/>
      <c r="C1" s="17"/>
      <c r="D1" s="18" t="s">
        <v>1</v>
      </c>
      <c r="E1" s="17"/>
      <c r="F1" s="98" t="s">
        <v>84</v>
      </c>
      <c r="G1" s="321" t="s">
        <v>85</v>
      </c>
      <c r="H1" s="321"/>
      <c r="I1" s="17"/>
      <c r="J1" s="98" t="s">
        <v>86</v>
      </c>
      <c r="K1" s="18" t="s">
        <v>87</v>
      </c>
      <c r="L1" s="98" t="s">
        <v>88</v>
      </c>
      <c r="M1" s="98"/>
      <c r="N1" s="98"/>
      <c r="O1" s="98"/>
      <c r="P1" s="98"/>
      <c r="Q1" s="98"/>
      <c r="R1" s="98"/>
      <c r="S1" s="98"/>
      <c r="T1" s="98"/>
      <c r="U1" s="99"/>
      <c r="V1" s="99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07" t="s">
        <v>8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24" t="s">
        <v>79</v>
      </c>
    </row>
    <row r="3" spans="1:70" ht="6.9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80</v>
      </c>
    </row>
    <row r="4" spans="1:70" ht="36.9" customHeight="1">
      <c r="B4" s="28"/>
      <c r="C4" s="29"/>
      <c r="D4" s="30" t="s">
        <v>89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4.4" customHeight="1">
      <c r="B7" s="28"/>
      <c r="C7" s="29"/>
      <c r="D7" s="29"/>
      <c r="E7" s="322" t="str">
        <f>'Rekapitulace stavby'!K6</f>
        <v xml:space="preserve">LITOMĚŘICE město SA oprava </v>
      </c>
      <c r="F7" s="323"/>
      <c r="G7" s="323"/>
      <c r="H7" s="323"/>
      <c r="I7" s="29"/>
      <c r="J7" s="29"/>
      <c r="K7" s="31"/>
    </row>
    <row r="8" spans="1:70" s="1" customFormat="1">
      <c r="B8" s="39"/>
      <c r="C8" s="40"/>
      <c r="D8" s="36" t="s">
        <v>90</v>
      </c>
      <c r="E8" s="40"/>
      <c r="F8" s="40"/>
      <c r="G8" s="40"/>
      <c r="H8" s="40"/>
      <c r="I8" s="40"/>
      <c r="J8" s="40"/>
      <c r="K8" s="43"/>
    </row>
    <row r="9" spans="1:70" s="1" customFormat="1" ht="36.9" customHeight="1">
      <c r="B9" s="39"/>
      <c r="C9" s="40"/>
      <c r="D9" s="40"/>
      <c r="E9" s="324" t="s">
        <v>1813</v>
      </c>
      <c r="F9" s="325"/>
      <c r="G9" s="325"/>
      <c r="H9" s="325"/>
      <c r="I9" s="4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3"/>
    </row>
    <row r="11" spans="1:70" s="1" customFormat="1" ht="14.4" customHeight="1">
      <c r="B11" s="39"/>
      <c r="C11" s="40"/>
      <c r="D11" s="36" t="s">
        <v>18</v>
      </c>
      <c r="E11" s="40"/>
      <c r="F11" s="34" t="s">
        <v>19</v>
      </c>
      <c r="G11" s="40"/>
      <c r="H11" s="40"/>
      <c r="I11" s="36" t="s">
        <v>20</v>
      </c>
      <c r="J11" s="34" t="s">
        <v>21</v>
      </c>
      <c r="K11" s="43"/>
    </row>
    <row r="12" spans="1:70" s="1" customFormat="1" ht="14.4" customHeight="1">
      <c r="B12" s="39"/>
      <c r="C12" s="40"/>
      <c r="D12" s="36" t="s">
        <v>22</v>
      </c>
      <c r="E12" s="40"/>
      <c r="F12" s="34" t="s">
        <v>23</v>
      </c>
      <c r="G12" s="40"/>
      <c r="H12" s="40"/>
      <c r="I12" s="36" t="s">
        <v>24</v>
      </c>
      <c r="J12" s="100">
        <f>'Rekapitulace stavby'!AN8</f>
        <v>43146</v>
      </c>
      <c r="K12" s="43"/>
    </row>
    <row r="13" spans="1:70" s="1" customFormat="1" ht="21.75" customHeight="1">
      <c r="B13" s="39"/>
      <c r="C13" s="40"/>
      <c r="D13" s="40"/>
      <c r="E13" s="40"/>
      <c r="F13" s="40"/>
      <c r="G13" s="40"/>
      <c r="H13" s="40"/>
      <c r="I13" s="33" t="s">
        <v>25</v>
      </c>
      <c r="J13" s="37" t="s">
        <v>26</v>
      </c>
      <c r="K13" s="43"/>
    </row>
    <row r="14" spans="1:70" s="1" customFormat="1" ht="14.4" customHeight="1">
      <c r="B14" s="39"/>
      <c r="C14" s="40"/>
      <c r="D14" s="36" t="s">
        <v>27</v>
      </c>
      <c r="E14" s="40"/>
      <c r="F14" s="40"/>
      <c r="G14" s="40"/>
      <c r="H14" s="40"/>
      <c r="I14" s="36" t="s">
        <v>28</v>
      </c>
      <c r="J14" s="34" t="s">
        <v>5</v>
      </c>
      <c r="K14" s="43"/>
    </row>
    <row r="15" spans="1:70" s="1" customFormat="1" ht="18" customHeight="1">
      <c r="B15" s="39"/>
      <c r="C15" s="40"/>
      <c r="D15" s="40"/>
      <c r="E15" s="34" t="s">
        <v>1815</v>
      </c>
      <c r="F15" s="40"/>
      <c r="G15" s="40"/>
      <c r="H15" s="40"/>
      <c r="I15" s="36" t="s">
        <v>30</v>
      </c>
      <c r="J15" s="34" t="s">
        <v>5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40"/>
      <c r="J16" s="40"/>
      <c r="K16" s="43"/>
    </row>
    <row r="17" spans="2:11" s="1" customFormat="1" ht="14.4" customHeight="1">
      <c r="B17" s="39"/>
      <c r="C17" s="40"/>
      <c r="D17" s="36" t="s">
        <v>31</v>
      </c>
      <c r="E17" s="40"/>
      <c r="F17" s="40"/>
      <c r="G17" s="40"/>
      <c r="H17" s="40"/>
      <c r="I17" s="36" t="s">
        <v>28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4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30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40"/>
      <c r="J19" s="40"/>
      <c r="K19" s="43"/>
    </row>
    <row r="20" spans="2:11" s="1" customFormat="1" ht="14.4" customHeight="1">
      <c r="B20" s="39"/>
      <c r="C20" s="40"/>
      <c r="D20" s="36" t="s">
        <v>33</v>
      </c>
      <c r="E20" s="40"/>
      <c r="F20" s="40"/>
      <c r="G20" s="40"/>
      <c r="H20" s="40"/>
      <c r="I20" s="36" t="s">
        <v>28</v>
      </c>
      <c r="J20" s="34" t="s">
        <v>5</v>
      </c>
      <c r="K20" s="43"/>
    </row>
    <row r="21" spans="2:11" s="1" customFormat="1" ht="18" customHeight="1">
      <c r="B21" s="39"/>
      <c r="C21" s="40"/>
      <c r="D21" s="40"/>
      <c r="E21" s="34"/>
      <c r="F21" s="40"/>
      <c r="G21" s="40"/>
      <c r="H21" s="40"/>
      <c r="I21" s="36" t="s">
        <v>30</v>
      </c>
      <c r="J21" s="34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40"/>
      <c r="J22" s="40"/>
      <c r="K22" s="43"/>
    </row>
    <row r="23" spans="2:11" s="1" customFormat="1" ht="14.4" customHeight="1">
      <c r="B23" s="39"/>
      <c r="C23" s="40"/>
      <c r="D23" s="36" t="s">
        <v>36</v>
      </c>
      <c r="E23" s="40"/>
      <c r="F23" s="40"/>
      <c r="G23" s="40"/>
      <c r="H23" s="40"/>
      <c r="I23" s="40"/>
      <c r="J23" s="40"/>
      <c r="K23" s="43"/>
    </row>
    <row r="24" spans="2:11" s="6" customFormat="1" ht="75.650000000000006" customHeight="1">
      <c r="B24" s="101"/>
      <c r="C24" s="102"/>
      <c r="D24" s="102"/>
      <c r="E24" s="287" t="s">
        <v>37</v>
      </c>
      <c r="F24" s="287"/>
      <c r="G24" s="287"/>
      <c r="H24" s="287"/>
      <c r="I24" s="102"/>
      <c r="J24" s="102"/>
      <c r="K24" s="103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40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66"/>
      <c r="J26" s="66"/>
      <c r="K26" s="104"/>
    </row>
    <row r="27" spans="2:11" s="1" customFormat="1" ht="25.4" customHeight="1">
      <c r="B27" s="39"/>
      <c r="C27" s="40"/>
      <c r="D27" s="105" t="s">
        <v>38</v>
      </c>
      <c r="E27" s="40"/>
      <c r="F27" s="40"/>
      <c r="G27" s="40"/>
      <c r="H27" s="40"/>
      <c r="I27" s="40"/>
      <c r="J27" s="106">
        <f>ROUND(J109,2)</f>
        <v>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66"/>
      <c r="J28" s="66"/>
      <c r="K28" s="10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44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07">
        <f>ROUND(SUM(BE109:BE1235), 2)</f>
        <v>0</v>
      </c>
      <c r="G30" s="40"/>
      <c r="H30" s="40"/>
      <c r="I30" s="108">
        <v>0.21</v>
      </c>
      <c r="J30" s="107">
        <f>ROUND(ROUND((SUM(BE109:BE1235)),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07">
        <f>ROUND(SUM(BF109:BF1235), 2)</f>
        <v>0</v>
      </c>
      <c r="G31" s="40"/>
      <c r="H31" s="40"/>
      <c r="I31" s="108">
        <v>0.15</v>
      </c>
      <c r="J31" s="107">
        <f>ROUND(ROUND((SUM(BF109:BF1235)),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07">
        <f>ROUND(SUM(BG109:BG1235), 2)</f>
        <v>0</v>
      </c>
      <c r="G32" s="40"/>
      <c r="H32" s="40"/>
      <c r="I32" s="108">
        <v>0.21</v>
      </c>
      <c r="J32" s="107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07">
        <f>ROUND(SUM(BH109:BH1235), 2)</f>
        <v>0</v>
      </c>
      <c r="G33" s="40"/>
      <c r="H33" s="40"/>
      <c r="I33" s="108">
        <v>0.15</v>
      </c>
      <c r="J33" s="107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07">
        <f>ROUND(SUM(BI109:BI1235), 2)</f>
        <v>0</v>
      </c>
      <c r="G34" s="40"/>
      <c r="H34" s="40"/>
      <c r="I34" s="108">
        <v>0</v>
      </c>
      <c r="J34" s="107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40"/>
      <c r="J35" s="40"/>
      <c r="K35" s="43"/>
    </row>
    <row r="36" spans="2:11" s="1" customFormat="1" ht="25.4" customHeight="1">
      <c r="B36" s="39"/>
      <c r="C36" s="109"/>
      <c r="D36" s="110" t="s">
        <v>48</v>
      </c>
      <c r="E36" s="69"/>
      <c r="F36" s="69"/>
      <c r="G36" s="111" t="s">
        <v>49</v>
      </c>
      <c r="H36" s="112" t="s">
        <v>50</v>
      </c>
      <c r="I36" s="69"/>
      <c r="J36" s="113">
        <f>SUM(J27:J34)</f>
        <v>0</v>
      </c>
      <c r="K36" s="114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5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58"/>
      <c r="J41" s="58"/>
      <c r="K41" s="115"/>
    </row>
    <row r="42" spans="2:11" s="1" customFormat="1" ht="36.9" customHeight="1">
      <c r="B42" s="39"/>
      <c r="C42" s="30" t="s">
        <v>91</v>
      </c>
      <c r="D42" s="40"/>
      <c r="E42" s="40"/>
      <c r="F42" s="40"/>
      <c r="G42" s="40"/>
      <c r="H42" s="40"/>
      <c r="I42" s="40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40"/>
      <c r="J43" s="40"/>
      <c r="K43" s="43"/>
    </row>
    <row r="44" spans="2:11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14.4" customHeight="1">
      <c r="B45" s="39"/>
      <c r="C45" s="40"/>
      <c r="D45" s="40"/>
      <c r="E45" s="322" t="str">
        <f>E7</f>
        <v xml:space="preserve">LITOMĚŘICE město SA oprava </v>
      </c>
      <c r="F45" s="323"/>
      <c r="G45" s="323"/>
      <c r="H45" s="323"/>
      <c r="I45" s="40"/>
      <c r="J45" s="40"/>
      <c r="K45" s="43"/>
    </row>
    <row r="46" spans="2:11" s="1" customFormat="1" ht="14.4" customHeight="1">
      <c r="B46" s="39"/>
      <c r="C46" s="36" t="s">
        <v>90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25" customHeight="1">
      <c r="B47" s="39"/>
      <c r="C47" s="40"/>
      <c r="D47" s="40"/>
      <c r="E47" s="324" t="str">
        <f>E9</f>
        <v>1 - OBVODOVÝ PLÁŠŤ A VÝPLNĚ</v>
      </c>
      <c r="F47" s="325"/>
      <c r="G47" s="325"/>
      <c r="H47" s="325"/>
      <c r="I47" s="40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40"/>
      <c r="J48" s="40"/>
      <c r="K48" s="43"/>
    </row>
    <row r="49" spans="2:47" s="1" customFormat="1" ht="18" customHeight="1">
      <c r="B49" s="39"/>
      <c r="C49" s="36" t="s">
        <v>22</v>
      </c>
      <c r="D49" s="40"/>
      <c r="E49" s="40"/>
      <c r="F49" s="34" t="str">
        <f>F12</f>
        <v>LITOMĚŘICE</v>
      </c>
      <c r="G49" s="40"/>
      <c r="H49" s="40"/>
      <c r="I49" s="36" t="s">
        <v>24</v>
      </c>
      <c r="J49" s="100">
        <f>IF(J12="","",J12)</f>
        <v>43146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40"/>
      <c r="J50" s="40"/>
      <c r="K50" s="43"/>
    </row>
    <row r="51" spans="2:47" s="1" customFormat="1">
      <c r="B51" s="39"/>
      <c r="C51" s="36" t="s">
        <v>27</v>
      </c>
      <c r="D51" s="40"/>
      <c r="E51" s="40"/>
      <c r="F51" s="34" t="str">
        <f>E15</f>
        <v>Správa železniční a dopravní cesty, státní organizace</v>
      </c>
      <c r="G51" s="40"/>
      <c r="H51" s="40"/>
      <c r="I51" s="36" t="s">
        <v>33</v>
      </c>
      <c r="J51" s="287">
        <f>E21</f>
        <v>0</v>
      </c>
      <c r="K51" s="43"/>
    </row>
    <row r="52" spans="2:47" s="1" customFormat="1" ht="14.4" customHeight="1">
      <c r="B52" s="39"/>
      <c r="C52" s="36" t="s">
        <v>31</v>
      </c>
      <c r="D52" s="40"/>
      <c r="E52" s="40"/>
      <c r="F52" s="34" t="str">
        <f>IF(E18="","",E18)</f>
        <v xml:space="preserve"> </v>
      </c>
      <c r="G52" s="40"/>
      <c r="H52" s="40"/>
      <c r="I52" s="40"/>
      <c r="J52" s="317"/>
      <c r="K52" s="43"/>
    </row>
    <row r="53" spans="2:47" s="1" customFormat="1" ht="10.4" customHeight="1">
      <c r="B53" s="39"/>
      <c r="C53" s="40"/>
      <c r="D53" s="40"/>
      <c r="E53" s="40"/>
      <c r="F53" s="40"/>
      <c r="G53" s="40"/>
      <c r="H53" s="40"/>
      <c r="I53" s="40"/>
      <c r="J53" s="40"/>
      <c r="K53" s="43"/>
    </row>
    <row r="54" spans="2:47" s="1" customFormat="1" ht="29.25" customHeight="1">
      <c r="B54" s="39"/>
      <c r="C54" s="116" t="s">
        <v>92</v>
      </c>
      <c r="D54" s="109"/>
      <c r="E54" s="109"/>
      <c r="F54" s="109"/>
      <c r="G54" s="109"/>
      <c r="H54" s="109"/>
      <c r="I54" s="109"/>
      <c r="J54" s="117" t="s">
        <v>93</v>
      </c>
      <c r="K54" s="118"/>
    </row>
    <row r="55" spans="2:47" s="1" customFormat="1" ht="10.4" customHeight="1">
      <c r="B55" s="39"/>
      <c r="C55" s="40"/>
      <c r="D55" s="40"/>
      <c r="E55" s="40"/>
      <c r="F55" s="40"/>
      <c r="G55" s="40"/>
      <c r="H55" s="40"/>
      <c r="I55" s="40"/>
      <c r="J55" s="40"/>
      <c r="K55" s="43"/>
    </row>
    <row r="56" spans="2:47" s="1" customFormat="1" ht="29.25" customHeight="1">
      <c r="B56" s="39"/>
      <c r="C56" s="119" t="s">
        <v>94</v>
      </c>
      <c r="D56" s="40"/>
      <c r="E56" s="40"/>
      <c r="F56" s="40"/>
      <c r="G56" s="40"/>
      <c r="H56" s="40"/>
      <c r="I56" s="40"/>
      <c r="J56" s="106">
        <f>J109</f>
        <v>0</v>
      </c>
      <c r="K56" s="43"/>
      <c r="AU56" s="24" t="s">
        <v>95</v>
      </c>
    </row>
    <row r="57" spans="2:47" s="7" customFormat="1" ht="24.9" customHeight="1">
      <c r="B57" s="120"/>
      <c r="C57" s="121"/>
      <c r="D57" s="122" t="s">
        <v>96</v>
      </c>
      <c r="E57" s="123"/>
      <c r="F57" s="123"/>
      <c r="G57" s="123"/>
      <c r="H57" s="123"/>
      <c r="I57" s="123"/>
      <c r="J57" s="124">
        <f>J110</f>
        <v>0</v>
      </c>
      <c r="K57" s="125"/>
    </row>
    <row r="58" spans="2:47" s="8" customFormat="1" ht="20" customHeight="1">
      <c r="B58" s="126"/>
      <c r="C58" s="127"/>
      <c r="D58" s="128" t="s">
        <v>97</v>
      </c>
      <c r="E58" s="129"/>
      <c r="F58" s="129"/>
      <c r="G58" s="129"/>
      <c r="H58" s="129"/>
      <c r="I58" s="129"/>
      <c r="J58" s="130">
        <f>J111</f>
        <v>0</v>
      </c>
      <c r="K58" s="131"/>
    </row>
    <row r="59" spans="2:47" s="8" customFormat="1" ht="14.9" customHeight="1">
      <c r="B59" s="126"/>
      <c r="C59" s="127"/>
      <c r="D59" s="128" t="s">
        <v>98</v>
      </c>
      <c r="E59" s="129"/>
      <c r="F59" s="129"/>
      <c r="G59" s="129"/>
      <c r="H59" s="129"/>
      <c r="I59" s="129"/>
      <c r="J59" s="130">
        <f>J112</f>
        <v>0</v>
      </c>
      <c r="K59" s="131"/>
    </row>
    <row r="60" spans="2:47" s="8" customFormat="1" ht="14.9" customHeight="1">
      <c r="B60" s="126"/>
      <c r="C60" s="127"/>
      <c r="D60" s="128" t="s">
        <v>99</v>
      </c>
      <c r="E60" s="129"/>
      <c r="F60" s="129"/>
      <c r="G60" s="129"/>
      <c r="H60" s="129"/>
      <c r="I60" s="129"/>
      <c r="J60" s="130">
        <f>J131</f>
        <v>0</v>
      </c>
      <c r="K60" s="131"/>
    </row>
    <row r="61" spans="2:47" s="8" customFormat="1" ht="20" customHeight="1">
      <c r="B61" s="126"/>
      <c r="C61" s="127"/>
      <c r="D61" s="128" t="s">
        <v>100</v>
      </c>
      <c r="E61" s="129"/>
      <c r="F61" s="129"/>
      <c r="G61" s="129"/>
      <c r="H61" s="129"/>
      <c r="I61" s="129"/>
      <c r="J61" s="130">
        <f>J135</f>
        <v>0</v>
      </c>
      <c r="K61" s="131"/>
    </row>
    <row r="62" spans="2:47" s="8" customFormat="1" ht="14.9" customHeight="1">
      <c r="B62" s="126"/>
      <c r="C62" s="127"/>
      <c r="D62" s="128" t="s">
        <v>101</v>
      </c>
      <c r="E62" s="129"/>
      <c r="F62" s="129"/>
      <c r="G62" s="129"/>
      <c r="H62" s="129"/>
      <c r="I62" s="129"/>
      <c r="J62" s="130">
        <f>J136</f>
        <v>0</v>
      </c>
      <c r="K62" s="131"/>
    </row>
    <row r="63" spans="2:47" s="8" customFormat="1" ht="14.9" customHeight="1">
      <c r="B63" s="126"/>
      <c r="C63" s="127"/>
      <c r="D63" s="128" t="s">
        <v>102</v>
      </c>
      <c r="E63" s="129"/>
      <c r="F63" s="129"/>
      <c r="G63" s="129"/>
      <c r="H63" s="129"/>
      <c r="I63" s="129"/>
      <c r="J63" s="130">
        <f>J149</f>
        <v>0</v>
      </c>
      <c r="K63" s="131"/>
    </row>
    <row r="64" spans="2:47" s="8" customFormat="1" ht="14.9" customHeight="1">
      <c r="B64" s="126"/>
      <c r="C64" s="127"/>
      <c r="D64" s="128" t="s">
        <v>103</v>
      </c>
      <c r="E64" s="129"/>
      <c r="F64" s="129"/>
      <c r="G64" s="129"/>
      <c r="H64" s="129"/>
      <c r="I64" s="129"/>
      <c r="J64" s="130">
        <f>J175</f>
        <v>0</v>
      </c>
      <c r="K64" s="131"/>
    </row>
    <row r="65" spans="2:11" s="8" customFormat="1" ht="14.9" customHeight="1">
      <c r="B65" s="126"/>
      <c r="C65" s="127"/>
      <c r="D65" s="128" t="s">
        <v>104</v>
      </c>
      <c r="E65" s="129"/>
      <c r="F65" s="129"/>
      <c r="G65" s="129"/>
      <c r="H65" s="129"/>
      <c r="I65" s="129"/>
      <c r="J65" s="130">
        <f>J200</f>
        <v>0</v>
      </c>
      <c r="K65" s="131"/>
    </row>
    <row r="66" spans="2:11" s="8" customFormat="1" ht="20" customHeight="1">
      <c r="B66" s="126"/>
      <c r="C66" s="127"/>
      <c r="D66" s="128" t="s">
        <v>105</v>
      </c>
      <c r="E66" s="129"/>
      <c r="F66" s="129"/>
      <c r="G66" s="129"/>
      <c r="H66" s="129"/>
      <c r="I66" s="129"/>
      <c r="J66" s="130">
        <f>J207</f>
        <v>0</v>
      </c>
      <c r="K66" s="131"/>
    </row>
    <row r="67" spans="2:11" s="8" customFormat="1" ht="14.9" customHeight="1">
      <c r="B67" s="126"/>
      <c r="C67" s="127"/>
      <c r="D67" s="128" t="s">
        <v>106</v>
      </c>
      <c r="E67" s="129"/>
      <c r="F67" s="129"/>
      <c r="G67" s="129"/>
      <c r="H67" s="129"/>
      <c r="I67" s="129"/>
      <c r="J67" s="130">
        <f>J208</f>
        <v>0</v>
      </c>
      <c r="K67" s="131"/>
    </row>
    <row r="68" spans="2:11" s="8" customFormat="1" ht="14.9" customHeight="1">
      <c r="B68" s="126"/>
      <c r="C68" s="127"/>
      <c r="D68" s="128" t="s">
        <v>107</v>
      </c>
      <c r="E68" s="129"/>
      <c r="F68" s="129"/>
      <c r="G68" s="129"/>
      <c r="H68" s="129"/>
      <c r="I68" s="129"/>
      <c r="J68" s="130">
        <f>J261</f>
        <v>0</v>
      </c>
      <c r="K68" s="131"/>
    </row>
    <row r="69" spans="2:11" s="8" customFormat="1" ht="14.9" customHeight="1">
      <c r="B69" s="126"/>
      <c r="C69" s="127"/>
      <c r="D69" s="128" t="s">
        <v>108</v>
      </c>
      <c r="E69" s="129"/>
      <c r="F69" s="129"/>
      <c r="G69" s="129"/>
      <c r="H69" s="129"/>
      <c r="I69" s="129"/>
      <c r="J69" s="130">
        <f>J657</f>
        <v>0</v>
      </c>
      <c r="K69" s="131"/>
    </row>
    <row r="70" spans="2:11" s="8" customFormat="1" ht="14.9" customHeight="1">
      <c r="B70" s="126"/>
      <c r="C70" s="127"/>
      <c r="D70" s="128" t="s">
        <v>109</v>
      </c>
      <c r="E70" s="129"/>
      <c r="F70" s="129"/>
      <c r="G70" s="129"/>
      <c r="H70" s="129"/>
      <c r="I70" s="129"/>
      <c r="J70" s="130">
        <f>J718</f>
        <v>0</v>
      </c>
      <c r="K70" s="131"/>
    </row>
    <row r="71" spans="2:11" s="8" customFormat="1" ht="20" customHeight="1">
      <c r="B71" s="126"/>
      <c r="C71" s="127"/>
      <c r="D71" s="128" t="s">
        <v>110</v>
      </c>
      <c r="E71" s="129"/>
      <c r="F71" s="129"/>
      <c r="G71" s="129"/>
      <c r="H71" s="129"/>
      <c r="I71" s="129"/>
      <c r="J71" s="130">
        <f>J737</f>
        <v>0</v>
      </c>
      <c r="K71" s="131"/>
    </row>
    <row r="72" spans="2:11" s="8" customFormat="1" ht="14.9" customHeight="1">
      <c r="B72" s="126"/>
      <c r="C72" s="127"/>
      <c r="D72" s="128" t="s">
        <v>111</v>
      </c>
      <c r="E72" s="129"/>
      <c r="F72" s="129"/>
      <c r="G72" s="129"/>
      <c r="H72" s="129"/>
      <c r="I72" s="129"/>
      <c r="J72" s="130">
        <f>J738</f>
        <v>0</v>
      </c>
      <c r="K72" s="131"/>
    </row>
    <row r="73" spans="2:11" s="8" customFormat="1" ht="14.9" customHeight="1">
      <c r="B73" s="126"/>
      <c r="C73" s="127"/>
      <c r="D73" s="128" t="s">
        <v>112</v>
      </c>
      <c r="E73" s="129"/>
      <c r="F73" s="129"/>
      <c r="G73" s="129"/>
      <c r="H73" s="129"/>
      <c r="I73" s="129"/>
      <c r="J73" s="130">
        <f>J767</f>
        <v>0</v>
      </c>
      <c r="K73" s="131"/>
    </row>
    <row r="74" spans="2:11" s="8" customFormat="1" ht="14.9" customHeight="1">
      <c r="B74" s="126"/>
      <c r="C74" s="127"/>
      <c r="D74" s="128" t="s">
        <v>113</v>
      </c>
      <c r="E74" s="129"/>
      <c r="F74" s="129"/>
      <c r="G74" s="129"/>
      <c r="H74" s="129"/>
      <c r="I74" s="129"/>
      <c r="J74" s="130">
        <f>J797</f>
        <v>0</v>
      </c>
      <c r="K74" s="131"/>
    </row>
    <row r="75" spans="2:11" s="8" customFormat="1" ht="14.9" customHeight="1">
      <c r="B75" s="126"/>
      <c r="C75" s="127"/>
      <c r="D75" s="128" t="s">
        <v>114</v>
      </c>
      <c r="E75" s="129"/>
      <c r="F75" s="129"/>
      <c r="G75" s="129"/>
      <c r="H75" s="129"/>
      <c r="I75" s="129"/>
      <c r="J75" s="130">
        <f>J1047</f>
        <v>0</v>
      </c>
      <c r="K75" s="131"/>
    </row>
    <row r="76" spans="2:11" s="7" customFormat="1" ht="24.9" customHeight="1">
      <c r="B76" s="120"/>
      <c r="C76" s="121"/>
      <c r="D76" s="122" t="s">
        <v>115</v>
      </c>
      <c r="E76" s="123"/>
      <c r="F76" s="123"/>
      <c r="G76" s="123"/>
      <c r="H76" s="123"/>
      <c r="I76" s="123"/>
      <c r="J76" s="124">
        <f>J1049</f>
        <v>0</v>
      </c>
      <c r="K76" s="125"/>
    </row>
    <row r="77" spans="2:11" s="8" customFormat="1" ht="20" customHeight="1">
      <c r="B77" s="126"/>
      <c r="C77" s="127"/>
      <c r="D77" s="128" t="s">
        <v>116</v>
      </c>
      <c r="E77" s="129"/>
      <c r="F77" s="129"/>
      <c r="G77" s="129"/>
      <c r="H77" s="129"/>
      <c r="I77" s="129"/>
      <c r="J77" s="130">
        <f>J1050</f>
        <v>0</v>
      </c>
      <c r="K77" s="131"/>
    </row>
    <row r="78" spans="2:11" s="8" customFormat="1" ht="20" customHeight="1">
      <c r="B78" s="126"/>
      <c r="C78" s="127"/>
      <c r="D78" s="128" t="s">
        <v>117</v>
      </c>
      <c r="E78" s="129"/>
      <c r="F78" s="129"/>
      <c r="G78" s="129"/>
      <c r="H78" s="129"/>
      <c r="I78" s="129"/>
      <c r="J78" s="130">
        <f>J1080</f>
        <v>0</v>
      </c>
      <c r="K78" s="131"/>
    </row>
    <row r="79" spans="2:11" s="8" customFormat="1" ht="20" customHeight="1">
      <c r="B79" s="126"/>
      <c r="C79" s="127"/>
      <c r="D79" s="128" t="s">
        <v>118</v>
      </c>
      <c r="E79" s="129"/>
      <c r="F79" s="129"/>
      <c r="G79" s="129"/>
      <c r="H79" s="129"/>
      <c r="I79" s="129"/>
      <c r="J79" s="130">
        <f>J1085</f>
        <v>0</v>
      </c>
      <c r="K79" s="131"/>
    </row>
    <row r="80" spans="2:11" s="8" customFormat="1" ht="20" customHeight="1">
      <c r="B80" s="126"/>
      <c r="C80" s="127"/>
      <c r="D80" s="128" t="s">
        <v>119</v>
      </c>
      <c r="E80" s="129"/>
      <c r="F80" s="129"/>
      <c r="G80" s="129"/>
      <c r="H80" s="129"/>
      <c r="I80" s="129"/>
      <c r="J80" s="130">
        <f>J1094</f>
        <v>0</v>
      </c>
      <c r="K80" s="131"/>
    </row>
    <row r="81" spans="2:12" s="8" customFormat="1" ht="20" customHeight="1">
      <c r="B81" s="126"/>
      <c r="C81" s="127"/>
      <c r="D81" s="128" t="s">
        <v>120</v>
      </c>
      <c r="E81" s="129"/>
      <c r="F81" s="129"/>
      <c r="G81" s="129"/>
      <c r="H81" s="129"/>
      <c r="I81" s="129"/>
      <c r="J81" s="130">
        <f>J1129</f>
        <v>0</v>
      </c>
      <c r="K81" s="131"/>
    </row>
    <row r="82" spans="2:12" s="8" customFormat="1" ht="20" customHeight="1">
      <c r="B82" s="126"/>
      <c r="C82" s="127"/>
      <c r="D82" s="128" t="s">
        <v>121</v>
      </c>
      <c r="E82" s="129"/>
      <c r="F82" s="129"/>
      <c r="G82" s="129"/>
      <c r="H82" s="129"/>
      <c r="I82" s="129"/>
      <c r="J82" s="130">
        <f>J1165</f>
        <v>0</v>
      </c>
      <c r="K82" s="131"/>
    </row>
    <row r="83" spans="2:12" s="8" customFormat="1" ht="20" customHeight="1">
      <c r="B83" s="126"/>
      <c r="C83" s="127"/>
      <c r="D83" s="128" t="s">
        <v>122</v>
      </c>
      <c r="E83" s="129"/>
      <c r="F83" s="129"/>
      <c r="G83" s="129"/>
      <c r="H83" s="129"/>
      <c r="I83" s="129"/>
      <c r="J83" s="130">
        <f>J1175</f>
        <v>0</v>
      </c>
      <c r="K83" s="131"/>
    </row>
    <row r="84" spans="2:12" s="8" customFormat="1" ht="20" customHeight="1">
      <c r="B84" s="126"/>
      <c r="C84" s="127"/>
      <c r="D84" s="128" t="s">
        <v>123</v>
      </c>
      <c r="E84" s="129"/>
      <c r="F84" s="129"/>
      <c r="G84" s="129"/>
      <c r="H84" s="129"/>
      <c r="I84" s="129"/>
      <c r="J84" s="130">
        <f>J1181</f>
        <v>0</v>
      </c>
      <c r="K84" s="131"/>
    </row>
    <row r="85" spans="2:12" s="8" customFormat="1" ht="20" customHeight="1">
      <c r="B85" s="126"/>
      <c r="C85" s="127"/>
      <c r="D85" s="128" t="s">
        <v>124</v>
      </c>
      <c r="E85" s="129"/>
      <c r="F85" s="129"/>
      <c r="G85" s="129"/>
      <c r="H85" s="129"/>
      <c r="I85" s="129"/>
      <c r="J85" s="130">
        <f>J1198</f>
        <v>0</v>
      </c>
      <c r="K85" s="131"/>
    </row>
    <row r="86" spans="2:12" s="8" customFormat="1" ht="20" customHeight="1">
      <c r="B86" s="126"/>
      <c r="C86" s="127"/>
      <c r="D86" s="128" t="s">
        <v>125</v>
      </c>
      <c r="E86" s="129"/>
      <c r="F86" s="129"/>
      <c r="G86" s="129"/>
      <c r="H86" s="129"/>
      <c r="I86" s="129"/>
      <c r="J86" s="130">
        <f>J1221</f>
        <v>0</v>
      </c>
      <c r="K86" s="131"/>
    </row>
    <row r="87" spans="2:12" s="8" customFormat="1" ht="20" customHeight="1">
      <c r="B87" s="126"/>
      <c r="C87" s="127"/>
      <c r="D87" s="128" t="s">
        <v>126</v>
      </c>
      <c r="E87" s="129"/>
      <c r="F87" s="129"/>
      <c r="G87" s="129"/>
      <c r="H87" s="129"/>
      <c r="I87" s="129"/>
      <c r="J87" s="130">
        <f>J1227</f>
        <v>0</v>
      </c>
      <c r="K87" s="131"/>
    </row>
    <row r="88" spans="2:12" s="7" customFormat="1" ht="24.9" customHeight="1">
      <c r="B88" s="120"/>
      <c r="C88" s="121"/>
      <c r="D88" s="122" t="s">
        <v>127</v>
      </c>
      <c r="E88" s="123"/>
      <c r="F88" s="123"/>
      <c r="G88" s="123"/>
      <c r="H88" s="123"/>
      <c r="I88" s="123"/>
      <c r="J88" s="124">
        <f>J1233</f>
        <v>0</v>
      </c>
      <c r="K88" s="125"/>
    </row>
    <row r="89" spans="2:12" s="8" customFormat="1" ht="20" customHeight="1">
      <c r="B89" s="126"/>
      <c r="C89" s="127"/>
      <c r="D89" s="128" t="s">
        <v>128</v>
      </c>
      <c r="E89" s="129"/>
      <c r="F89" s="129"/>
      <c r="G89" s="129"/>
      <c r="H89" s="129"/>
      <c r="I89" s="129"/>
      <c r="J89" s="130">
        <f>J1234</f>
        <v>0</v>
      </c>
      <c r="K89" s="131"/>
    </row>
    <row r="90" spans="2:12" s="1" customFormat="1" ht="21.75" customHeight="1">
      <c r="B90" s="39"/>
      <c r="C90" s="40"/>
      <c r="D90" s="40"/>
      <c r="E90" s="40"/>
      <c r="F90" s="40"/>
      <c r="G90" s="40"/>
      <c r="H90" s="40"/>
      <c r="I90" s="40"/>
      <c r="J90" s="40"/>
      <c r="K90" s="43"/>
    </row>
    <row r="91" spans="2:12" s="1" customFormat="1" ht="6.9" customHeight="1">
      <c r="B91" s="54"/>
      <c r="C91" s="55"/>
      <c r="D91" s="55"/>
      <c r="E91" s="55"/>
      <c r="F91" s="55"/>
      <c r="G91" s="55"/>
      <c r="H91" s="55"/>
      <c r="I91" s="55"/>
      <c r="J91" s="55"/>
      <c r="K91" s="56"/>
    </row>
    <row r="95" spans="2:12" s="1" customFormat="1" ht="6.9" customHeight="1"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39"/>
    </row>
    <row r="96" spans="2:12" s="1" customFormat="1" ht="36.9" customHeight="1">
      <c r="B96" s="39"/>
      <c r="C96" s="59" t="s">
        <v>129</v>
      </c>
      <c r="L96" s="39"/>
    </row>
    <row r="97" spans="2:63" s="1" customFormat="1" ht="6.9" customHeight="1">
      <c r="B97" s="39"/>
      <c r="L97" s="39"/>
    </row>
    <row r="98" spans="2:63" s="1" customFormat="1" ht="14.4" customHeight="1">
      <c r="B98" s="39"/>
      <c r="C98" s="61" t="s">
        <v>17</v>
      </c>
      <c r="L98" s="39"/>
    </row>
    <row r="99" spans="2:63" s="1" customFormat="1" ht="14.4" customHeight="1">
      <c r="B99" s="39"/>
      <c r="E99" s="318" t="str">
        <f>E7</f>
        <v xml:space="preserve">LITOMĚŘICE město SA oprava </v>
      </c>
      <c r="F99" s="319"/>
      <c r="G99" s="319"/>
      <c r="H99" s="319"/>
      <c r="L99" s="39"/>
    </row>
    <row r="100" spans="2:63" s="1" customFormat="1" ht="14.4" customHeight="1">
      <c r="B100" s="39"/>
      <c r="C100" s="61" t="s">
        <v>90</v>
      </c>
      <c r="L100" s="39"/>
    </row>
    <row r="101" spans="2:63" s="1" customFormat="1" ht="16.25" customHeight="1">
      <c r="B101" s="39"/>
      <c r="E101" s="309" t="str">
        <f>E9</f>
        <v>1 - OBVODOVÝ PLÁŠŤ A VÝPLNĚ</v>
      </c>
      <c r="F101" s="320"/>
      <c r="G101" s="320"/>
      <c r="H101" s="320"/>
      <c r="L101" s="39"/>
    </row>
    <row r="102" spans="2:63" s="1" customFormat="1" ht="6.9" customHeight="1">
      <c r="B102" s="39"/>
      <c r="L102" s="39"/>
    </row>
    <row r="103" spans="2:63" s="1" customFormat="1" ht="18" customHeight="1">
      <c r="B103" s="39"/>
      <c r="C103" s="61" t="s">
        <v>22</v>
      </c>
      <c r="F103" s="132" t="str">
        <f>F12</f>
        <v>LITOMĚŘICE</v>
      </c>
      <c r="I103" s="61" t="s">
        <v>24</v>
      </c>
      <c r="J103" s="65">
        <f>IF(J12="","",J12)</f>
        <v>43146</v>
      </c>
      <c r="L103" s="39"/>
    </row>
    <row r="104" spans="2:63" s="1" customFormat="1" ht="6.9" customHeight="1">
      <c r="B104" s="39"/>
      <c r="L104" s="39"/>
    </row>
    <row r="105" spans="2:63" s="1" customFormat="1">
      <c r="B105" s="39"/>
      <c r="C105" s="61" t="s">
        <v>27</v>
      </c>
      <c r="F105" s="132" t="str">
        <f>E15</f>
        <v>Správa železniční a dopravní cesty, státní organizace</v>
      </c>
      <c r="I105" s="61" t="s">
        <v>33</v>
      </c>
      <c r="J105" s="132">
        <f>E21</f>
        <v>0</v>
      </c>
      <c r="L105" s="39"/>
    </row>
    <row r="106" spans="2:63" s="1" customFormat="1" ht="14.4" customHeight="1">
      <c r="B106" s="39"/>
      <c r="C106" s="61" t="s">
        <v>31</v>
      </c>
      <c r="F106" s="132" t="str">
        <f>IF(E18="","",E18)</f>
        <v xml:space="preserve"> </v>
      </c>
      <c r="L106" s="39"/>
    </row>
    <row r="107" spans="2:63" s="1" customFormat="1" ht="10.4" customHeight="1">
      <c r="B107" s="39"/>
      <c r="L107" s="39"/>
    </row>
    <row r="108" spans="2:63" s="9" customFormat="1" ht="29.25" customHeight="1">
      <c r="B108" s="133"/>
      <c r="C108" s="134" t="s">
        <v>130</v>
      </c>
      <c r="D108" s="135" t="s">
        <v>57</v>
      </c>
      <c r="E108" s="135" t="s">
        <v>53</v>
      </c>
      <c r="F108" s="135" t="s">
        <v>131</v>
      </c>
      <c r="G108" s="135" t="s">
        <v>132</v>
      </c>
      <c r="H108" s="135" t="s">
        <v>133</v>
      </c>
      <c r="I108" s="135" t="s">
        <v>134</v>
      </c>
      <c r="J108" s="135" t="s">
        <v>93</v>
      </c>
      <c r="K108" s="136" t="s">
        <v>135</v>
      </c>
      <c r="L108" s="133"/>
      <c r="M108" s="71" t="s">
        <v>136</v>
      </c>
      <c r="N108" s="72" t="s">
        <v>42</v>
      </c>
      <c r="O108" s="72" t="s">
        <v>137</v>
      </c>
      <c r="P108" s="72" t="s">
        <v>138</v>
      </c>
      <c r="Q108" s="72" t="s">
        <v>139</v>
      </c>
      <c r="R108" s="72" t="s">
        <v>140</v>
      </c>
      <c r="S108" s="72" t="s">
        <v>141</v>
      </c>
      <c r="T108" s="73" t="s">
        <v>142</v>
      </c>
    </row>
    <row r="109" spans="2:63" s="1" customFormat="1" ht="29.25" customHeight="1">
      <c r="B109" s="39"/>
      <c r="C109" s="75" t="s">
        <v>94</v>
      </c>
      <c r="J109" s="137">
        <f>BK109</f>
        <v>0</v>
      </c>
      <c r="L109" s="39"/>
      <c r="M109" s="74"/>
      <c r="N109" s="66"/>
      <c r="O109" s="66"/>
      <c r="P109" s="138">
        <f>P110+P1049+P1233</f>
        <v>5499.360995</v>
      </c>
      <c r="Q109" s="66"/>
      <c r="R109" s="138">
        <f>R110+R1049+R1233</f>
        <v>93.665220366855209</v>
      </c>
      <c r="S109" s="66"/>
      <c r="T109" s="139">
        <f>T110+T1049+T1233</f>
        <v>29.83528622</v>
      </c>
      <c r="AT109" s="24" t="s">
        <v>71</v>
      </c>
      <c r="AU109" s="24" t="s">
        <v>95</v>
      </c>
      <c r="BK109" s="140">
        <f>BK110+BK1049+BK1233</f>
        <v>0</v>
      </c>
    </row>
    <row r="110" spans="2:63" s="10" customFormat="1" ht="37.4" customHeight="1">
      <c r="B110" s="141"/>
      <c r="D110" s="142" t="s">
        <v>71</v>
      </c>
      <c r="E110" s="143" t="s">
        <v>143</v>
      </c>
      <c r="F110" s="143" t="s">
        <v>144</v>
      </c>
      <c r="J110" s="144">
        <f>BK110</f>
        <v>0</v>
      </c>
      <c r="L110" s="141"/>
      <c r="M110" s="145"/>
      <c r="N110" s="146"/>
      <c r="O110" s="146"/>
      <c r="P110" s="147">
        <f>P111+P135+P207+P737</f>
        <v>4568.0974829999996</v>
      </c>
      <c r="Q110" s="146"/>
      <c r="R110" s="147">
        <f>R111+R135+R207+R737</f>
        <v>81.167184540340003</v>
      </c>
      <c r="S110" s="146"/>
      <c r="T110" s="148">
        <f>T111+T135+T207+T737</f>
        <v>29.83528622</v>
      </c>
      <c r="AR110" s="142" t="s">
        <v>77</v>
      </c>
      <c r="AT110" s="149" t="s">
        <v>71</v>
      </c>
      <c r="AU110" s="149" t="s">
        <v>72</v>
      </c>
      <c r="AY110" s="142" t="s">
        <v>145</v>
      </c>
      <c r="BK110" s="150">
        <f>BK111+BK135+BK207+BK737</f>
        <v>0</v>
      </c>
    </row>
    <row r="111" spans="2:63" s="10" customFormat="1" ht="20" customHeight="1">
      <c r="B111" s="141"/>
      <c r="D111" s="142" t="s">
        <v>71</v>
      </c>
      <c r="E111" s="151" t="s">
        <v>146</v>
      </c>
      <c r="F111" s="151" t="s">
        <v>147</v>
      </c>
      <c r="J111" s="152">
        <f>BK111</f>
        <v>0</v>
      </c>
      <c r="L111" s="141"/>
      <c r="M111" s="145"/>
      <c r="N111" s="146"/>
      <c r="O111" s="146"/>
      <c r="P111" s="147">
        <f>P112+P131</f>
        <v>25.488717999999999</v>
      </c>
      <c r="Q111" s="146"/>
      <c r="R111" s="147">
        <f>R112+R131</f>
        <v>5.7609391890000001</v>
      </c>
      <c r="S111" s="146"/>
      <c r="T111" s="148">
        <f>T112+T131</f>
        <v>0</v>
      </c>
      <c r="AR111" s="142" t="s">
        <v>77</v>
      </c>
      <c r="AT111" s="149" t="s">
        <v>71</v>
      </c>
      <c r="AU111" s="149" t="s">
        <v>77</v>
      </c>
      <c r="AY111" s="142" t="s">
        <v>145</v>
      </c>
      <c r="BK111" s="150">
        <f>BK112+BK131</f>
        <v>0</v>
      </c>
    </row>
    <row r="112" spans="2:63" s="10" customFormat="1" ht="14.9" customHeight="1">
      <c r="B112" s="141"/>
      <c r="D112" s="142" t="s">
        <v>71</v>
      </c>
      <c r="E112" s="151" t="s">
        <v>148</v>
      </c>
      <c r="F112" s="151" t="s">
        <v>149</v>
      </c>
      <c r="J112" s="152">
        <f>BK112</f>
        <v>0</v>
      </c>
      <c r="L112" s="141"/>
      <c r="M112" s="145"/>
      <c r="N112" s="146"/>
      <c r="O112" s="146"/>
      <c r="P112" s="147">
        <f>SUM(P113:P130)</f>
        <v>18.169118000000001</v>
      </c>
      <c r="Q112" s="146"/>
      <c r="R112" s="147">
        <f>SUM(R113:R130)</f>
        <v>5.6939085800000004</v>
      </c>
      <c r="S112" s="146"/>
      <c r="T112" s="148">
        <f>SUM(T113:T130)</f>
        <v>0</v>
      </c>
      <c r="AR112" s="142" t="s">
        <v>77</v>
      </c>
      <c r="AT112" s="149" t="s">
        <v>71</v>
      </c>
      <c r="AU112" s="149" t="s">
        <v>80</v>
      </c>
      <c r="AY112" s="142" t="s">
        <v>145</v>
      </c>
      <c r="BK112" s="150">
        <f>SUM(BK113:BK130)</f>
        <v>0</v>
      </c>
    </row>
    <row r="113" spans="2:65" s="1" customFormat="1" ht="22.75" customHeight="1">
      <c r="B113" s="153"/>
      <c r="C113" s="154" t="s">
        <v>77</v>
      </c>
      <c r="D113" s="154" t="s">
        <v>150</v>
      </c>
      <c r="E113" s="155" t="s">
        <v>151</v>
      </c>
      <c r="F113" s="156" t="s">
        <v>152</v>
      </c>
      <c r="G113" s="157" t="s">
        <v>153</v>
      </c>
      <c r="H113" s="158">
        <v>1.073</v>
      </c>
      <c r="I113" s="159">
        <v>0</v>
      </c>
      <c r="J113" s="159">
        <f>ROUND(I113*H113,2)</f>
        <v>0</v>
      </c>
      <c r="K113" s="156" t="s">
        <v>1812</v>
      </c>
      <c r="L113" s="39"/>
      <c r="M113" s="160" t="s">
        <v>5</v>
      </c>
      <c r="N113" s="161" t="s">
        <v>43</v>
      </c>
      <c r="O113" s="162">
        <v>3.8420000000000001</v>
      </c>
      <c r="P113" s="162">
        <f>O113*H113</f>
        <v>4.1224660000000002</v>
      </c>
      <c r="Q113" s="162">
        <v>1.8774999999999999</v>
      </c>
      <c r="R113" s="162">
        <f>Q113*H113</f>
        <v>2.0145575</v>
      </c>
      <c r="S113" s="162">
        <v>0</v>
      </c>
      <c r="T113" s="163">
        <f>S113*H113</f>
        <v>0</v>
      </c>
      <c r="AR113" s="24" t="s">
        <v>155</v>
      </c>
      <c r="AT113" s="24" t="s">
        <v>150</v>
      </c>
      <c r="AU113" s="24" t="s">
        <v>146</v>
      </c>
      <c r="AY113" s="24" t="s">
        <v>145</v>
      </c>
      <c r="BE113" s="164">
        <f>IF(N113="základní",J113,0)</f>
        <v>0</v>
      </c>
      <c r="BF113" s="164">
        <f>IF(N113="snížená",J113,0)</f>
        <v>0</v>
      </c>
      <c r="BG113" s="164">
        <f>IF(N113="zákl. přenesená",J113,0)</f>
        <v>0</v>
      </c>
      <c r="BH113" s="164">
        <f>IF(N113="sníž. přenesená",J113,0)</f>
        <v>0</v>
      </c>
      <c r="BI113" s="164">
        <f>IF(N113="nulová",J113,0)</f>
        <v>0</v>
      </c>
      <c r="BJ113" s="24" t="s">
        <v>77</v>
      </c>
      <c r="BK113" s="164">
        <f>ROUND(I113*H113,2)</f>
        <v>0</v>
      </c>
      <c r="BL113" s="24" t="s">
        <v>155</v>
      </c>
      <c r="BM113" s="24" t="s">
        <v>156</v>
      </c>
    </row>
    <row r="114" spans="2:65" s="11" customFormat="1">
      <c r="B114" s="165"/>
      <c r="D114" s="166" t="s">
        <v>157</v>
      </c>
      <c r="E114" s="167" t="s">
        <v>5</v>
      </c>
      <c r="F114" s="168" t="s">
        <v>158</v>
      </c>
      <c r="H114" s="169">
        <v>1.073</v>
      </c>
      <c r="L114" s="165"/>
      <c r="M114" s="170"/>
      <c r="N114" s="171"/>
      <c r="O114" s="171"/>
      <c r="P114" s="171"/>
      <c r="Q114" s="171"/>
      <c r="R114" s="171"/>
      <c r="S114" s="171"/>
      <c r="T114" s="172"/>
      <c r="AT114" s="167" t="s">
        <v>157</v>
      </c>
      <c r="AU114" s="167" t="s">
        <v>146</v>
      </c>
      <c r="AV114" s="11" t="s">
        <v>80</v>
      </c>
      <c r="AW114" s="11" t="s">
        <v>35</v>
      </c>
      <c r="AX114" s="11" t="s">
        <v>72</v>
      </c>
      <c r="AY114" s="167" t="s">
        <v>145</v>
      </c>
    </row>
    <row r="115" spans="2:65" s="12" customFormat="1">
      <c r="B115" s="173"/>
      <c r="D115" s="166" t="s">
        <v>157</v>
      </c>
      <c r="E115" s="174" t="s">
        <v>5</v>
      </c>
      <c r="F115" s="175" t="s">
        <v>159</v>
      </c>
      <c r="H115" s="176">
        <v>1.073</v>
      </c>
      <c r="L115" s="173"/>
      <c r="M115" s="177"/>
      <c r="N115" s="178"/>
      <c r="O115" s="178"/>
      <c r="P115" s="178"/>
      <c r="Q115" s="178"/>
      <c r="R115" s="178"/>
      <c r="S115" s="178"/>
      <c r="T115" s="179"/>
      <c r="AT115" s="174" t="s">
        <v>157</v>
      </c>
      <c r="AU115" s="174" t="s">
        <v>146</v>
      </c>
      <c r="AV115" s="12" t="s">
        <v>146</v>
      </c>
      <c r="AW115" s="12" t="s">
        <v>35</v>
      </c>
      <c r="AX115" s="12" t="s">
        <v>72</v>
      </c>
      <c r="AY115" s="174" t="s">
        <v>145</v>
      </c>
    </row>
    <row r="116" spans="2:65" s="13" customFormat="1">
      <c r="B116" s="180"/>
      <c r="D116" s="166" t="s">
        <v>157</v>
      </c>
      <c r="E116" s="181" t="s">
        <v>5</v>
      </c>
      <c r="F116" s="182" t="s">
        <v>160</v>
      </c>
      <c r="H116" s="183">
        <v>1.073</v>
      </c>
      <c r="L116" s="180"/>
      <c r="M116" s="184"/>
      <c r="N116" s="185"/>
      <c r="O116" s="185"/>
      <c r="P116" s="185"/>
      <c r="Q116" s="185"/>
      <c r="R116" s="185"/>
      <c r="S116" s="185"/>
      <c r="T116" s="186"/>
      <c r="AT116" s="181" t="s">
        <v>157</v>
      </c>
      <c r="AU116" s="181" t="s">
        <v>146</v>
      </c>
      <c r="AV116" s="13" t="s">
        <v>155</v>
      </c>
      <c r="AW116" s="13" t="s">
        <v>35</v>
      </c>
      <c r="AX116" s="13" t="s">
        <v>77</v>
      </c>
      <c r="AY116" s="181" t="s">
        <v>145</v>
      </c>
    </row>
    <row r="117" spans="2:65" s="1" customFormat="1" ht="22.75" customHeight="1">
      <c r="B117" s="153"/>
      <c r="C117" s="154" t="s">
        <v>80</v>
      </c>
      <c r="D117" s="154" t="s">
        <v>150</v>
      </c>
      <c r="E117" s="155" t="s">
        <v>161</v>
      </c>
      <c r="F117" s="156" t="s">
        <v>162</v>
      </c>
      <c r="G117" s="157" t="s">
        <v>153</v>
      </c>
      <c r="H117" s="158">
        <v>1.958</v>
      </c>
      <c r="I117" s="159">
        <v>0</v>
      </c>
      <c r="J117" s="159">
        <f>ROUND(I117*H117,2)</f>
        <v>0</v>
      </c>
      <c r="K117" s="156" t="s">
        <v>1812</v>
      </c>
      <c r="L117" s="39"/>
      <c r="M117" s="160" t="s">
        <v>5</v>
      </c>
      <c r="N117" s="161" t="s">
        <v>43</v>
      </c>
      <c r="O117" s="162">
        <v>4.7939999999999996</v>
      </c>
      <c r="P117" s="162">
        <f>O117*H117</f>
        <v>9.3866519999999998</v>
      </c>
      <c r="Q117" s="162">
        <v>1.8774999999999999</v>
      </c>
      <c r="R117" s="162">
        <f>Q117*H117</f>
        <v>3.676145</v>
      </c>
      <c r="S117" s="162">
        <v>0</v>
      </c>
      <c r="T117" s="163">
        <f>S117*H117</f>
        <v>0</v>
      </c>
      <c r="AR117" s="24" t="s">
        <v>155</v>
      </c>
      <c r="AT117" s="24" t="s">
        <v>150</v>
      </c>
      <c r="AU117" s="24" t="s">
        <v>146</v>
      </c>
      <c r="AY117" s="24" t="s">
        <v>145</v>
      </c>
      <c r="BE117" s="164">
        <f>IF(N117="základní",J117,0)</f>
        <v>0</v>
      </c>
      <c r="BF117" s="164">
        <f>IF(N117="snížená",J117,0)</f>
        <v>0</v>
      </c>
      <c r="BG117" s="164">
        <f>IF(N117="zákl. přenesená",J117,0)</f>
        <v>0</v>
      </c>
      <c r="BH117" s="164">
        <f>IF(N117="sníž. přenesená",J117,0)</f>
        <v>0</v>
      </c>
      <c r="BI117" s="164">
        <f>IF(N117="nulová",J117,0)</f>
        <v>0</v>
      </c>
      <c r="BJ117" s="24" t="s">
        <v>77</v>
      </c>
      <c r="BK117" s="164">
        <f>ROUND(I117*H117,2)</f>
        <v>0</v>
      </c>
      <c r="BL117" s="24" t="s">
        <v>155</v>
      </c>
      <c r="BM117" s="24" t="s">
        <v>163</v>
      </c>
    </row>
    <row r="118" spans="2:65" s="11" customFormat="1">
      <c r="B118" s="165"/>
      <c r="D118" s="166" t="s">
        <v>157</v>
      </c>
      <c r="E118" s="167" t="s">
        <v>5</v>
      </c>
      <c r="F118" s="168" t="s">
        <v>164</v>
      </c>
      <c r="H118" s="169">
        <v>0.24299999999999999</v>
      </c>
      <c r="L118" s="165"/>
      <c r="M118" s="170"/>
      <c r="N118" s="171"/>
      <c r="O118" s="171"/>
      <c r="P118" s="171"/>
      <c r="Q118" s="171"/>
      <c r="R118" s="171"/>
      <c r="S118" s="171"/>
      <c r="T118" s="172"/>
      <c r="AT118" s="167" t="s">
        <v>157</v>
      </c>
      <c r="AU118" s="167" t="s">
        <v>146</v>
      </c>
      <c r="AV118" s="11" t="s">
        <v>80</v>
      </c>
      <c r="AW118" s="11" t="s">
        <v>35</v>
      </c>
      <c r="AX118" s="11" t="s">
        <v>72</v>
      </c>
      <c r="AY118" s="167" t="s">
        <v>145</v>
      </c>
    </row>
    <row r="119" spans="2:65" s="12" customFormat="1">
      <c r="B119" s="173"/>
      <c r="D119" s="166" t="s">
        <v>157</v>
      </c>
      <c r="E119" s="174" t="s">
        <v>5</v>
      </c>
      <c r="F119" s="175" t="s">
        <v>159</v>
      </c>
      <c r="H119" s="176">
        <v>0.24299999999999999</v>
      </c>
      <c r="L119" s="173"/>
      <c r="M119" s="177"/>
      <c r="N119" s="178"/>
      <c r="O119" s="178"/>
      <c r="P119" s="178"/>
      <c r="Q119" s="178"/>
      <c r="R119" s="178"/>
      <c r="S119" s="178"/>
      <c r="T119" s="179"/>
      <c r="AT119" s="174" t="s">
        <v>157</v>
      </c>
      <c r="AU119" s="174" t="s">
        <v>146</v>
      </c>
      <c r="AV119" s="12" t="s">
        <v>146</v>
      </c>
      <c r="AW119" s="12" t="s">
        <v>35</v>
      </c>
      <c r="AX119" s="12" t="s">
        <v>72</v>
      </c>
      <c r="AY119" s="174" t="s">
        <v>145</v>
      </c>
    </row>
    <row r="120" spans="2:65" s="11" customFormat="1">
      <c r="B120" s="165"/>
      <c r="D120" s="166" t="s">
        <v>157</v>
      </c>
      <c r="E120" s="167" t="s">
        <v>5</v>
      </c>
      <c r="F120" s="168" t="s">
        <v>165</v>
      </c>
      <c r="H120" s="169">
        <v>0.74299999999999999</v>
      </c>
      <c r="L120" s="165"/>
      <c r="M120" s="170"/>
      <c r="N120" s="171"/>
      <c r="O120" s="171"/>
      <c r="P120" s="171"/>
      <c r="Q120" s="171"/>
      <c r="R120" s="171"/>
      <c r="S120" s="171"/>
      <c r="T120" s="172"/>
      <c r="AT120" s="167" t="s">
        <v>157</v>
      </c>
      <c r="AU120" s="167" t="s">
        <v>146</v>
      </c>
      <c r="AV120" s="11" t="s">
        <v>80</v>
      </c>
      <c r="AW120" s="11" t="s">
        <v>35</v>
      </c>
      <c r="AX120" s="11" t="s">
        <v>72</v>
      </c>
      <c r="AY120" s="167" t="s">
        <v>145</v>
      </c>
    </row>
    <row r="121" spans="2:65" s="11" customFormat="1">
      <c r="B121" s="165"/>
      <c r="D121" s="166" t="s">
        <v>157</v>
      </c>
      <c r="E121" s="167" t="s">
        <v>5</v>
      </c>
      <c r="F121" s="168" t="s">
        <v>166</v>
      </c>
      <c r="H121" s="169">
        <v>0.97199999999999998</v>
      </c>
      <c r="L121" s="165"/>
      <c r="M121" s="170"/>
      <c r="N121" s="171"/>
      <c r="O121" s="171"/>
      <c r="P121" s="171"/>
      <c r="Q121" s="171"/>
      <c r="R121" s="171"/>
      <c r="S121" s="171"/>
      <c r="T121" s="172"/>
      <c r="AT121" s="167" t="s">
        <v>157</v>
      </c>
      <c r="AU121" s="167" t="s">
        <v>146</v>
      </c>
      <c r="AV121" s="11" t="s">
        <v>80</v>
      </c>
      <c r="AW121" s="11" t="s">
        <v>35</v>
      </c>
      <c r="AX121" s="11" t="s">
        <v>72</v>
      </c>
      <c r="AY121" s="167" t="s">
        <v>145</v>
      </c>
    </row>
    <row r="122" spans="2:65" s="12" customFormat="1">
      <c r="B122" s="173"/>
      <c r="D122" s="166" t="s">
        <v>157</v>
      </c>
      <c r="E122" s="174" t="s">
        <v>5</v>
      </c>
      <c r="F122" s="175" t="s">
        <v>167</v>
      </c>
      <c r="H122" s="176">
        <v>1.7150000000000001</v>
      </c>
      <c r="L122" s="173"/>
      <c r="M122" s="177"/>
      <c r="N122" s="178"/>
      <c r="O122" s="178"/>
      <c r="P122" s="178"/>
      <c r="Q122" s="178"/>
      <c r="R122" s="178"/>
      <c r="S122" s="178"/>
      <c r="T122" s="179"/>
      <c r="AT122" s="174" t="s">
        <v>157</v>
      </c>
      <c r="AU122" s="174" t="s">
        <v>146</v>
      </c>
      <c r="AV122" s="12" t="s">
        <v>146</v>
      </c>
      <c r="AW122" s="12" t="s">
        <v>35</v>
      </c>
      <c r="AX122" s="12" t="s">
        <v>72</v>
      </c>
      <c r="AY122" s="174" t="s">
        <v>145</v>
      </c>
    </row>
    <row r="123" spans="2:65" s="13" customFormat="1">
      <c r="B123" s="180"/>
      <c r="D123" s="166" t="s">
        <v>157</v>
      </c>
      <c r="E123" s="181" t="s">
        <v>5</v>
      </c>
      <c r="F123" s="182" t="s">
        <v>160</v>
      </c>
      <c r="H123" s="183">
        <v>1.958</v>
      </c>
      <c r="L123" s="180"/>
      <c r="M123" s="184"/>
      <c r="N123" s="185"/>
      <c r="O123" s="185"/>
      <c r="P123" s="185"/>
      <c r="Q123" s="185"/>
      <c r="R123" s="185"/>
      <c r="S123" s="185"/>
      <c r="T123" s="186"/>
      <c r="AT123" s="181" t="s">
        <v>157</v>
      </c>
      <c r="AU123" s="181" t="s">
        <v>146</v>
      </c>
      <c r="AV123" s="13" t="s">
        <v>155</v>
      </c>
      <c r="AW123" s="13" t="s">
        <v>35</v>
      </c>
      <c r="AX123" s="13" t="s">
        <v>77</v>
      </c>
      <c r="AY123" s="181" t="s">
        <v>145</v>
      </c>
    </row>
    <row r="124" spans="2:65" s="1" customFormat="1" ht="14.4" customHeight="1">
      <c r="B124" s="153"/>
      <c r="C124" s="154" t="s">
        <v>146</v>
      </c>
      <c r="D124" s="154" t="s">
        <v>150</v>
      </c>
      <c r="E124" s="155" t="s">
        <v>168</v>
      </c>
      <c r="F124" s="156" t="s">
        <v>169</v>
      </c>
      <c r="G124" s="157" t="s">
        <v>170</v>
      </c>
      <c r="H124" s="158">
        <v>23.3</v>
      </c>
      <c r="I124" s="159">
        <v>0</v>
      </c>
      <c r="J124" s="159">
        <f>ROUND(I124*H124,2)</f>
        <v>0</v>
      </c>
      <c r="K124" s="156" t="s">
        <v>1812</v>
      </c>
      <c r="L124" s="39"/>
      <c r="M124" s="160" t="s">
        <v>5</v>
      </c>
      <c r="N124" s="161" t="s">
        <v>43</v>
      </c>
      <c r="O124" s="162">
        <v>0.2</v>
      </c>
      <c r="P124" s="162">
        <f>O124*H124</f>
        <v>4.66</v>
      </c>
      <c r="Q124" s="162">
        <v>1.3760000000000001E-4</v>
      </c>
      <c r="R124" s="162">
        <f>Q124*H124</f>
        <v>3.2060800000000005E-3</v>
      </c>
      <c r="S124" s="162">
        <v>0</v>
      </c>
      <c r="T124" s="163">
        <f>S124*H124</f>
        <v>0</v>
      </c>
      <c r="AR124" s="24" t="s">
        <v>155</v>
      </c>
      <c r="AT124" s="24" t="s">
        <v>150</v>
      </c>
      <c r="AU124" s="24" t="s">
        <v>146</v>
      </c>
      <c r="AY124" s="24" t="s">
        <v>145</v>
      </c>
      <c r="BE124" s="164">
        <f>IF(N124="základní",J124,0)</f>
        <v>0</v>
      </c>
      <c r="BF124" s="164">
        <f>IF(N124="snížená",J124,0)</f>
        <v>0</v>
      </c>
      <c r="BG124" s="164">
        <f>IF(N124="zákl. přenesená",J124,0)</f>
        <v>0</v>
      </c>
      <c r="BH124" s="164">
        <f>IF(N124="sníž. přenesená",J124,0)</f>
        <v>0</v>
      </c>
      <c r="BI124" s="164">
        <f>IF(N124="nulová",J124,0)</f>
        <v>0</v>
      </c>
      <c r="BJ124" s="24" t="s">
        <v>77</v>
      </c>
      <c r="BK124" s="164">
        <f>ROUND(I124*H124,2)</f>
        <v>0</v>
      </c>
      <c r="BL124" s="24" t="s">
        <v>155</v>
      </c>
      <c r="BM124" s="24" t="s">
        <v>171</v>
      </c>
    </row>
    <row r="125" spans="2:65" s="11" customFormat="1">
      <c r="B125" s="165"/>
      <c r="D125" s="166" t="s">
        <v>157</v>
      </c>
      <c r="E125" s="167" t="s">
        <v>5</v>
      </c>
      <c r="F125" s="168" t="s">
        <v>172</v>
      </c>
      <c r="H125" s="169">
        <v>5.3</v>
      </c>
      <c r="L125" s="165"/>
      <c r="M125" s="170"/>
      <c r="N125" s="171"/>
      <c r="O125" s="171"/>
      <c r="P125" s="171"/>
      <c r="Q125" s="171"/>
      <c r="R125" s="171"/>
      <c r="S125" s="171"/>
      <c r="T125" s="172"/>
      <c r="AT125" s="167" t="s">
        <v>157</v>
      </c>
      <c r="AU125" s="167" t="s">
        <v>146</v>
      </c>
      <c r="AV125" s="11" t="s">
        <v>80</v>
      </c>
      <c r="AW125" s="11" t="s">
        <v>35</v>
      </c>
      <c r="AX125" s="11" t="s">
        <v>72</v>
      </c>
      <c r="AY125" s="167" t="s">
        <v>145</v>
      </c>
    </row>
    <row r="126" spans="2:65" s="11" customFormat="1">
      <c r="B126" s="165"/>
      <c r="D126" s="166" t="s">
        <v>157</v>
      </c>
      <c r="E126" s="167" t="s">
        <v>5</v>
      </c>
      <c r="F126" s="168" t="s">
        <v>173</v>
      </c>
      <c r="H126" s="169">
        <v>3.6</v>
      </c>
      <c r="L126" s="165"/>
      <c r="M126" s="170"/>
      <c r="N126" s="171"/>
      <c r="O126" s="171"/>
      <c r="P126" s="171"/>
      <c r="Q126" s="171"/>
      <c r="R126" s="171"/>
      <c r="S126" s="171"/>
      <c r="T126" s="172"/>
      <c r="AT126" s="167" t="s">
        <v>157</v>
      </c>
      <c r="AU126" s="167" t="s">
        <v>146</v>
      </c>
      <c r="AV126" s="11" t="s">
        <v>80</v>
      </c>
      <c r="AW126" s="11" t="s">
        <v>35</v>
      </c>
      <c r="AX126" s="11" t="s">
        <v>72</v>
      </c>
      <c r="AY126" s="167" t="s">
        <v>145</v>
      </c>
    </row>
    <row r="127" spans="2:65" s="12" customFormat="1">
      <c r="B127" s="173"/>
      <c r="D127" s="166" t="s">
        <v>157</v>
      </c>
      <c r="E127" s="174" t="s">
        <v>5</v>
      </c>
      <c r="F127" s="175" t="s">
        <v>159</v>
      </c>
      <c r="H127" s="176">
        <v>8.9</v>
      </c>
      <c r="L127" s="173"/>
      <c r="M127" s="177"/>
      <c r="N127" s="178"/>
      <c r="O127" s="178"/>
      <c r="P127" s="178"/>
      <c r="Q127" s="178"/>
      <c r="R127" s="178"/>
      <c r="S127" s="178"/>
      <c r="T127" s="179"/>
      <c r="AT127" s="174" t="s">
        <v>157</v>
      </c>
      <c r="AU127" s="174" t="s">
        <v>146</v>
      </c>
      <c r="AV127" s="12" t="s">
        <v>146</v>
      </c>
      <c r="AW127" s="12" t="s">
        <v>35</v>
      </c>
      <c r="AX127" s="12" t="s">
        <v>72</v>
      </c>
      <c r="AY127" s="174" t="s">
        <v>145</v>
      </c>
    </row>
    <row r="128" spans="2:65" s="11" customFormat="1">
      <c r="B128" s="165"/>
      <c r="D128" s="166" t="s">
        <v>157</v>
      </c>
      <c r="E128" s="167" t="s">
        <v>5</v>
      </c>
      <c r="F128" s="168" t="s">
        <v>174</v>
      </c>
      <c r="H128" s="169">
        <v>14.4</v>
      </c>
      <c r="L128" s="165"/>
      <c r="M128" s="170"/>
      <c r="N128" s="171"/>
      <c r="O128" s="171"/>
      <c r="P128" s="171"/>
      <c r="Q128" s="171"/>
      <c r="R128" s="171"/>
      <c r="S128" s="171"/>
      <c r="T128" s="172"/>
      <c r="AT128" s="167" t="s">
        <v>157</v>
      </c>
      <c r="AU128" s="167" t="s">
        <v>146</v>
      </c>
      <c r="AV128" s="11" t="s">
        <v>80</v>
      </c>
      <c r="AW128" s="11" t="s">
        <v>35</v>
      </c>
      <c r="AX128" s="11" t="s">
        <v>72</v>
      </c>
      <c r="AY128" s="167" t="s">
        <v>145</v>
      </c>
    </row>
    <row r="129" spans="2:65" s="12" customFormat="1">
      <c r="B129" s="173"/>
      <c r="D129" s="166" t="s">
        <v>157</v>
      </c>
      <c r="E129" s="174" t="s">
        <v>5</v>
      </c>
      <c r="F129" s="175" t="s">
        <v>167</v>
      </c>
      <c r="H129" s="176">
        <v>14.4</v>
      </c>
      <c r="L129" s="173"/>
      <c r="M129" s="177"/>
      <c r="N129" s="178"/>
      <c r="O129" s="178"/>
      <c r="P129" s="178"/>
      <c r="Q129" s="178"/>
      <c r="R129" s="178"/>
      <c r="S129" s="178"/>
      <c r="T129" s="179"/>
      <c r="AT129" s="174" t="s">
        <v>157</v>
      </c>
      <c r="AU129" s="174" t="s">
        <v>146</v>
      </c>
      <c r="AV129" s="12" t="s">
        <v>146</v>
      </c>
      <c r="AW129" s="12" t="s">
        <v>35</v>
      </c>
      <c r="AX129" s="12" t="s">
        <v>72</v>
      </c>
      <c r="AY129" s="174" t="s">
        <v>145</v>
      </c>
    </row>
    <row r="130" spans="2:65" s="13" customFormat="1">
      <c r="B130" s="180"/>
      <c r="D130" s="166" t="s">
        <v>157</v>
      </c>
      <c r="E130" s="181" t="s">
        <v>5</v>
      </c>
      <c r="F130" s="182" t="s">
        <v>160</v>
      </c>
      <c r="H130" s="183">
        <v>23.3</v>
      </c>
      <c r="L130" s="180"/>
      <c r="M130" s="184"/>
      <c r="N130" s="185"/>
      <c r="O130" s="185"/>
      <c r="P130" s="185"/>
      <c r="Q130" s="185"/>
      <c r="R130" s="185"/>
      <c r="S130" s="185"/>
      <c r="T130" s="186"/>
      <c r="AT130" s="181" t="s">
        <v>157</v>
      </c>
      <c r="AU130" s="181" t="s">
        <v>146</v>
      </c>
      <c r="AV130" s="13" t="s">
        <v>155</v>
      </c>
      <c r="AW130" s="13" t="s">
        <v>35</v>
      </c>
      <c r="AX130" s="13" t="s">
        <v>77</v>
      </c>
      <c r="AY130" s="181" t="s">
        <v>145</v>
      </c>
    </row>
    <row r="131" spans="2:65" s="10" customFormat="1" ht="22.4" customHeight="1">
      <c r="B131" s="141"/>
      <c r="D131" s="142" t="s">
        <v>71</v>
      </c>
      <c r="E131" s="151" t="s">
        <v>175</v>
      </c>
      <c r="F131" s="151" t="s">
        <v>176</v>
      </c>
      <c r="J131" s="152">
        <f>BK131</f>
        <v>0</v>
      </c>
      <c r="L131" s="141"/>
      <c r="M131" s="145"/>
      <c r="N131" s="146"/>
      <c r="O131" s="146"/>
      <c r="P131" s="147">
        <f>SUM(P132:P134)</f>
        <v>7.3195999999999994</v>
      </c>
      <c r="Q131" s="146"/>
      <c r="R131" s="147">
        <f>SUM(R132:R134)</f>
        <v>6.7030609000000005E-2</v>
      </c>
      <c r="S131" s="146"/>
      <c r="T131" s="148">
        <f>SUM(T132:T134)</f>
        <v>0</v>
      </c>
      <c r="AR131" s="142" t="s">
        <v>77</v>
      </c>
      <c r="AT131" s="149" t="s">
        <v>71</v>
      </c>
      <c r="AU131" s="149" t="s">
        <v>80</v>
      </c>
      <c r="AY131" s="142" t="s">
        <v>145</v>
      </c>
      <c r="BK131" s="150">
        <f>SUM(BK132:BK134)</f>
        <v>0</v>
      </c>
    </row>
    <row r="132" spans="2:65" s="1" customFormat="1" ht="57" customHeight="1">
      <c r="B132" s="153"/>
      <c r="C132" s="154" t="s">
        <v>155</v>
      </c>
      <c r="D132" s="154" t="s">
        <v>150</v>
      </c>
      <c r="E132" s="155" t="s">
        <v>177</v>
      </c>
      <c r="F132" s="156" t="s">
        <v>178</v>
      </c>
      <c r="G132" s="157" t="s">
        <v>179</v>
      </c>
      <c r="H132" s="158">
        <v>1</v>
      </c>
      <c r="I132" s="159">
        <v>0</v>
      </c>
      <c r="J132" s="159">
        <f>ROUND(I132*H132,2)</f>
        <v>0</v>
      </c>
      <c r="K132" s="156" t="s">
        <v>1812</v>
      </c>
      <c r="L132" s="39"/>
      <c r="M132" s="160" t="s">
        <v>5</v>
      </c>
      <c r="N132" s="161" t="s">
        <v>43</v>
      </c>
      <c r="O132" s="162">
        <v>5.22</v>
      </c>
      <c r="P132" s="162">
        <f>O132*H132</f>
        <v>5.22</v>
      </c>
      <c r="Q132" s="162">
        <v>3.9588009E-2</v>
      </c>
      <c r="R132" s="162">
        <f>Q132*H132</f>
        <v>3.9588009E-2</v>
      </c>
      <c r="S132" s="162">
        <v>0</v>
      </c>
      <c r="T132" s="163">
        <f>S132*H132</f>
        <v>0</v>
      </c>
      <c r="AR132" s="24" t="s">
        <v>155</v>
      </c>
      <c r="AT132" s="24" t="s">
        <v>150</v>
      </c>
      <c r="AU132" s="24" t="s">
        <v>146</v>
      </c>
      <c r="AY132" s="24" t="s">
        <v>145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24" t="s">
        <v>77</v>
      </c>
      <c r="BK132" s="164">
        <f>ROUND(I132*H132,2)</f>
        <v>0</v>
      </c>
      <c r="BL132" s="24" t="s">
        <v>155</v>
      </c>
      <c r="BM132" s="24" t="s">
        <v>180</v>
      </c>
    </row>
    <row r="133" spans="2:65" s="1" customFormat="1" ht="68.400000000000006" customHeight="1">
      <c r="B133" s="153"/>
      <c r="C133" s="154" t="s">
        <v>181</v>
      </c>
      <c r="D133" s="154" t="s">
        <v>150</v>
      </c>
      <c r="E133" s="155" t="s">
        <v>182</v>
      </c>
      <c r="F133" s="156" t="s">
        <v>183</v>
      </c>
      <c r="G133" s="157" t="s">
        <v>170</v>
      </c>
      <c r="H133" s="158">
        <v>1.7</v>
      </c>
      <c r="I133" s="159">
        <v>0</v>
      </c>
      <c r="J133" s="159">
        <f>ROUND(I133*H133,2)</f>
        <v>0</v>
      </c>
      <c r="K133" s="156" t="s">
        <v>1812</v>
      </c>
      <c r="L133" s="39"/>
      <c r="M133" s="160" t="s">
        <v>5</v>
      </c>
      <c r="N133" s="161" t="s">
        <v>43</v>
      </c>
      <c r="O133" s="162">
        <v>0.78800000000000003</v>
      </c>
      <c r="P133" s="162">
        <f>O133*H133</f>
        <v>1.3396000000000001</v>
      </c>
      <c r="Q133" s="162">
        <v>1.0878000000000001E-2</v>
      </c>
      <c r="R133" s="162">
        <f>Q133*H133</f>
        <v>1.8492600000000001E-2</v>
      </c>
      <c r="S133" s="162">
        <v>0</v>
      </c>
      <c r="T133" s="163">
        <f>S133*H133</f>
        <v>0</v>
      </c>
      <c r="AR133" s="24" t="s">
        <v>155</v>
      </c>
      <c r="AT133" s="24" t="s">
        <v>150</v>
      </c>
      <c r="AU133" s="24" t="s">
        <v>146</v>
      </c>
      <c r="AY133" s="24" t="s">
        <v>145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24" t="s">
        <v>77</v>
      </c>
      <c r="BK133" s="164">
        <f>ROUND(I133*H133,2)</f>
        <v>0</v>
      </c>
      <c r="BL133" s="24" t="s">
        <v>155</v>
      </c>
      <c r="BM133" s="24" t="s">
        <v>184</v>
      </c>
    </row>
    <row r="134" spans="2:65" s="1" customFormat="1" ht="68.400000000000006" customHeight="1">
      <c r="B134" s="153"/>
      <c r="C134" s="154" t="s">
        <v>185</v>
      </c>
      <c r="D134" s="154" t="s">
        <v>150</v>
      </c>
      <c r="E134" s="155" t="s">
        <v>186</v>
      </c>
      <c r="F134" s="156" t="s">
        <v>187</v>
      </c>
      <c r="G134" s="157" t="s">
        <v>179</v>
      </c>
      <c r="H134" s="158">
        <v>1</v>
      </c>
      <c r="I134" s="159">
        <v>0</v>
      </c>
      <c r="J134" s="159">
        <f>ROUND(I134*H134,2)</f>
        <v>0</v>
      </c>
      <c r="K134" s="156" t="s">
        <v>1812</v>
      </c>
      <c r="L134" s="39"/>
      <c r="M134" s="160" t="s">
        <v>5</v>
      </c>
      <c r="N134" s="161" t="s">
        <v>43</v>
      </c>
      <c r="O134" s="162">
        <v>0.76</v>
      </c>
      <c r="P134" s="162">
        <f>O134*H134</f>
        <v>0.76</v>
      </c>
      <c r="Q134" s="162">
        <v>8.9499999999999996E-3</v>
      </c>
      <c r="R134" s="162">
        <f>Q134*H134</f>
        <v>8.9499999999999996E-3</v>
      </c>
      <c r="S134" s="162">
        <v>0</v>
      </c>
      <c r="T134" s="163">
        <f>S134*H134</f>
        <v>0</v>
      </c>
      <c r="AR134" s="24" t="s">
        <v>155</v>
      </c>
      <c r="AT134" s="24" t="s">
        <v>150</v>
      </c>
      <c r="AU134" s="24" t="s">
        <v>146</v>
      </c>
      <c r="AY134" s="24" t="s">
        <v>145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24" t="s">
        <v>77</v>
      </c>
      <c r="BK134" s="164">
        <f>ROUND(I134*H134,2)</f>
        <v>0</v>
      </c>
      <c r="BL134" s="24" t="s">
        <v>155</v>
      </c>
      <c r="BM134" s="24" t="s">
        <v>188</v>
      </c>
    </row>
    <row r="135" spans="2:65" s="10" customFormat="1" ht="29.9" customHeight="1">
      <c r="B135" s="141"/>
      <c r="D135" s="142" t="s">
        <v>71</v>
      </c>
      <c r="E135" s="151" t="s">
        <v>155</v>
      </c>
      <c r="F135" s="151" t="s">
        <v>189</v>
      </c>
      <c r="J135" s="152">
        <f>BK135</f>
        <v>0</v>
      </c>
      <c r="L135" s="141"/>
      <c r="M135" s="145"/>
      <c r="N135" s="146"/>
      <c r="O135" s="146"/>
      <c r="P135" s="147">
        <f>P136+P149+P175+P200</f>
        <v>135.98067900000001</v>
      </c>
      <c r="Q135" s="146"/>
      <c r="R135" s="147">
        <f>R136+R149+R175+R200</f>
        <v>24.666941212899999</v>
      </c>
      <c r="S135" s="146"/>
      <c r="T135" s="148">
        <f>T136+T149+T175+T200</f>
        <v>0.6431</v>
      </c>
      <c r="AR135" s="142" t="s">
        <v>77</v>
      </c>
      <c r="AT135" s="149" t="s">
        <v>71</v>
      </c>
      <c r="AU135" s="149" t="s">
        <v>77</v>
      </c>
      <c r="AY135" s="142" t="s">
        <v>145</v>
      </c>
      <c r="BK135" s="150">
        <f>BK136+BK149+BK175+BK200</f>
        <v>0</v>
      </c>
    </row>
    <row r="136" spans="2:65" s="10" customFormat="1" ht="14.9" customHeight="1">
      <c r="B136" s="141"/>
      <c r="D136" s="142" t="s">
        <v>71</v>
      </c>
      <c r="E136" s="151" t="s">
        <v>190</v>
      </c>
      <c r="F136" s="151" t="s">
        <v>191</v>
      </c>
      <c r="J136" s="152">
        <f>BK136</f>
        <v>0</v>
      </c>
      <c r="L136" s="141"/>
      <c r="M136" s="145"/>
      <c r="N136" s="146"/>
      <c r="O136" s="146"/>
      <c r="P136" s="147">
        <f>SUM(P137:P148)</f>
        <v>76.282550000000001</v>
      </c>
      <c r="Q136" s="146"/>
      <c r="R136" s="147">
        <f>SUM(R137:R148)</f>
        <v>8.2195035000000001</v>
      </c>
      <c r="S136" s="146"/>
      <c r="T136" s="148">
        <f>SUM(T137:T148)</f>
        <v>0.41909999999999997</v>
      </c>
      <c r="AR136" s="142" t="s">
        <v>77</v>
      </c>
      <c r="AT136" s="149" t="s">
        <v>71</v>
      </c>
      <c r="AU136" s="149" t="s">
        <v>80</v>
      </c>
      <c r="AY136" s="142" t="s">
        <v>145</v>
      </c>
      <c r="BK136" s="150">
        <f>SUM(BK137:BK148)</f>
        <v>0</v>
      </c>
    </row>
    <row r="137" spans="2:65" s="1" customFormat="1" ht="22.75" customHeight="1">
      <c r="B137" s="153"/>
      <c r="C137" s="154" t="s">
        <v>192</v>
      </c>
      <c r="D137" s="154" t="s">
        <v>150</v>
      </c>
      <c r="E137" s="155" t="s">
        <v>193</v>
      </c>
      <c r="F137" s="156" t="s">
        <v>194</v>
      </c>
      <c r="G137" s="157" t="s">
        <v>195</v>
      </c>
      <c r="H137" s="158">
        <v>6.35</v>
      </c>
      <c r="I137" s="159">
        <v>0</v>
      </c>
      <c r="J137" s="159">
        <f>ROUND(I137*H137,2)</f>
        <v>0</v>
      </c>
      <c r="K137" s="156" t="s">
        <v>1812</v>
      </c>
      <c r="L137" s="39"/>
      <c r="M137" s="160" t="s">
        <v>5</v>
      </c>
      <c r="N137" s="161" t="s">
        <v>43</v>
      </c>
      <c r="O137" s="162">
        <v>0.68600000000000005</v>
      </c>
      <c r="P137" s="162">
        <f>O137*H137</f>
        <v>4.3561000000000005</v>
      </c>
      <c r="Q137" s="162">
        <v>0</v>
      </c>
      <c r="R137" s="162">
        <f>Q137*H137</f>
        <v>0</v>
      </c>
      <c r="S137" s="162">
        <v>6.6000000000000003E-2</v>
      </c>
      <c r="T137" s="163">
        <f>S137*H137</f>
        <v>0.41909999999999997</v>
      </c>
      <c r="AR137" s="24" t="s">
        <v>155</v>
      </c>
      <c r="AT137" s="24" t="s">
        <v>150</v>
      </c>
      <c r="AU137" s="24" t="s">
        <v>146</v>
      </c>
      <c r="AY137" s="24" t="s">
        <v>145</v>
      </c>
      <c r="BE137" s="164">
        <f>IF(N137="základní",J137,0)</f>
        <v>0</v>
      </c>
      <c r="BF137" s="164">
        <f>IF(N137="snížená",J137,0)</f>
        <v>0</v>
      </c>
      <c r="BG137" s="164">
        <f>IF(N137="zákl. přenesená",J137,0)</f>
        <v>0</v>
      </c>
      <c r="BH137" s="164">
        <f>IF(N137="sníž. přenesená",J137,0)</f>
        <v>0</v>
      </c>
      <c r="BI137" s="164">
        <f>IF(N137="nulová",J137,0)</f>
        <v>0</v>
      </c>
      <c r="BJ137" s="24" t="s">
        <v>77</v>
      </c>
      <c r="BK137" s="164">
        <f>ROUND(I137*H137,2)</f>
        <v>0</v>
      </c>
      <c r="BL137" s="24" t="s">
        <v>155</v>
      </c>
      <c r="BM137" s="24" t="s">
        <v>196</v>
      </c>
    </row>
    <row r="138" spans="2:65" s="11" customFormat="1">
      <c r="B138" s="165"/>
      <c r="D138" s="166" t="s">
        <v>157</v>
      </c>
      <c r="E138" s="167" t="s">
        <v>5</v>
      </c>
      <c r="F138" s="168" t="s">
        <v>197</v>
      </c>
      <c r="H138" s="169">
        <v>6.35</v>
      </c>
      <c r="L138" s="165"/>
      <c r="M138" s="170"/>
      <c r="N138" s="171"/>
      <c r="O138" s="171"/>
      <c r="P138" s="171"/>
      <c r="Q138" s="171"/>
      <c r="R138" s="171"/>
      <c r="S138" s="171"/>
      <c r="T138" s="172"/>
      <c r="AT138" s="167" t="s">
        <v>157</v>
      </c>
      <c r="AU138" s="167" t="s">
        <v>146</v>
      </c>
      <c r="AV138" s="11" t="s">
        <v>80</v>
      </c>
      <c r="AW138" s="11" t="s">
        <v>35</v>
      </c>
      <c r="AX138" s="11" t="s">
        <v>77</v>
      </c>
      <c r="AY138" s="167" t="s">
        <v>145</v>
      </c>
    </row>
    <row r="139" spans="2:65" s="1" customFormat="1" ht="22.75" customHeight="1">
      <c r="B139" s="153"/>
      <c r="C139" s="154" t="s">
        <v>198</v>
      </c>
      <c r="D139" s="154" t="s">
        <v>150</v>
      </c>
      <c r="E139" s="155" t="s">
        <v>199</v>
      </c>
      <c r="F139" s="156" t="s">
        <v>200</v>
      </c>
      <c r="G139" s="157" t="s">
        <v>195</v>
      </c>
      <c r="H139" s="158">
        <v>6.35</v>
      </c>
      <c r="I139" s="159">
        <v>0</v>
      </c>
      <c r="J139" s="159">
        <f>ROUND(I139*H139,2)</f>
        <v>0</v>
      </c>
      <c r="K139" s="156" t="s">
        <v>1812</v>
      </c>
      <c r="L139" s="39"/>
      <c r="M139" s="160" t="s">
        <v>5</v>
      </c>
      <c r="N139" s="161" t="s">
        <v>43</v>
      </c>
      <c r="O139" s="162">
        <v>8.3000000000000004E-2</v>
      </c>
      <c r="P139" s="162">
        <f>O139*H139</f>
        <v>0.52705000000000002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AR139" s="24" t="s">
        <v>155</v>
      </c>
      <c r="AT139" s="24" t="s">
        <v>150</v>
      </c>
      <c r="AU139" s="24" t="s">
        <v>146</v>
      </c>
      <c r="AY139" s="24" t="s">
        <v>145</v>
      </c>
      <c r="BE139" s="164">
        <f>IF(N139="základní",J139,0)</f>
        <v>0</v>
      </c>
      <c r="BF139" s="164">
        <f>IF(N139="snížená",J139,0)</f>
        <v>0</v>
      </c>
      <c r="BG139" s="164">
        <f>IF(N139="zákl. přenesená",J139,0)</f>
        <v>0</v>
      </c>
      <c r="BH139" s="164">
        <f>IF(N139="sníž. přenesená",J139,0)</f>
        <v>0</v>
      </c>
      <c r="BI139" s="164">
        <f>IF(N139="nulová",J139,0)</f>
        <v>0</v>
      </c>
      <c r="BJ139" s="24" t="s">
        <v>77</v>
      </c>
      <c r="BK139" s="164">
        <f>ROUND(I139*H139,2)</f>
        <v>0</v>
      </c>
      <c r="BL139" s="24" t="s">
        <v>155</v>
      </c>
      <c r="BM139" s="24" t="s">
        <v>201</v>
      </c>
    </row>
    <row r="140" spans="2:65" s="1" customFormat="1" ht="22.75" customHeight="1">
      <c r="B140" s="153"/>
      <c r="C140" s="154" t="s">
        <v>202</v>
      </c>
      <c r="D140" s="154" t="s">
        <v>150</v>
      </c>
      <c r="E140" s="155" t="s">
        <v>203</v>
      </c>
      <c r="F140" s="156" t="s">
        <v>204</v>
      </c>
      <c r="G140" s="157" t="s">
        <v>195</v>
      </c>
      <c r="H140" s="158">
        <v>63.5</v>
      </c>
      <c r="I140" s="159">
        <v>0</v>
      </c>
      <c r="J140" s="159">
        <f>ROUND(I140*H140,2)</f>
        <v>0</v>
      </c>
      <c r="K140" s="156" t="s">
        <v>1812</v>
      </c>
      <c r="L140" s="39"/>
      <c r="M140" s="160" t="s">
        <v>5</v>
      </c>
      <c r="N140" s="161" t="s">
        <v>43</v>
      </c>
      <c r="O140" s="162">
        <v>0.51</v>
      </c>
      <c r="P140" s="162">
        <f>O140*H140</f>
        <v>32.384999999999998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AR140" s="24" t="s">
        <v>155</v>
      </c>
      <c r="AT140" s="24" t="s">
        <v>150</v>
      </c>
      <c r="AU140" s="24" t="s">
        <v>146</v>
      </c>
      <c r="AY140" s="24" t="s">
        <v>145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24" t="s">
        <v>77</v>
      </c>
      <c r="BK140" s="164">
        <f>ROUND(I140*H140,2)</f>
        <v>0</v>
      </c>
      <c r="BL140" s="24" t="s">
        <v>155</v>
      </c>
      <c r="BM140" s="24" t="s">
        <v>205</v>
      </c>
    </row>
    <row r="141" spans="2:65" s="11" customFormat="1">
      <c r="B141" s="165"/>
      <c r="D141" s="166" t="s">
        <v>157</v>
      </c>
      <c r="E141" s="167" t="s">
        <v>5</v>
      </c>
      <c r="F141" s="168" t="s">
        <v>206</v>
      </c>
      <c r="H141" s="169">
        <v>63.5</v>
      </c>
      <c r="L141" s="165"/>
      <c r="M141" s="170"/>
      <c r="N141" s="171"/>
      <c r="O141" s="171"/>
      <c r="P141" s="171"/>
      <c r="Q141" s="171"/>
      <c r="R141" s="171"/>
      <c r="S141" s="171"/>
      <c r="T141" s="172"/>
      <c r="AT141" s="167" t="s">
        <v>157</v>
      </c>
      <c r="AU141" s="167" t="s">
        <v>146</v>
      </c>
      <c r="AV141" s="11" t="s">
        <v>80</v>
      </c>
      <c r="AW141" s="11" t="s">
        <v>35</v>
      </c>
      <c r="AX141" s="11" t="s">
        <v>77</v>
      </c>
      <c r="AY141" s="167" t="s">
        <v>145</v>
      </c>
    </row>
    <row r="142" spans="2:65" s="1" customFormat="1" ht="22.75" customHeight="1">
      <c r="B142" s="153"/>
      <c r="C142" s="154" t="s">
        <v>207</v>
      </c>
      <c r="D142" s="154" t="s">
        <v>150</v>
      </c>
      <c r="E142" s="155" t="s">
        <v>208</v>
      </c>
      <c r="F142" s="156" t="s">
        <v>209</v>
      </c>
      <c r="G142" s="157" t="s">
        <v>195</v>
      </c>
      <c r="H142" s="158">
        <v>6.35</v>
      </c>
      <c r="I142" s="159">
        <v>0</v>
      </c>
      <c r="J142" s="159">
        <f>ROUND(I142*H142,2)</f>
        <v>0</v>
      </c>
      <c r="K142" s="156" t="s">
        <v>1812</v>
      </c>
      <c r="L142" s="39"/>
      <c r="M142" s="160" t="s">
        <v>5</v>
      </c>
      <c r="N142" s="161" t="s">
        <v>43</v>
      </c>
      <c r="O142" s="162">
        <v>1.98</v>
      </c>
      <c r="P142" s="162">
        <f>O142*H142</f>
        <v>12.572999999999999</v>
      </c>
      <c r="Q142" s="162">
        <v>5.985E-2</v>
      </c>
      <c r="R142" s="162">
        <f>Q142*H142</f>
        <v>0.38004749999999998</v>
      </c>
      <c r="S142" s="162">
        <v>0</v>
      </c>
      <c r="T142" s="163">
        <f>S142*H142</f>
        <v>0</v>
      </c>
      <c r="AR142" s="24" t="s">
        <v>155</v>
      </c>
      <c r="AT142" s="24" t="s">
        <v>150</v>
      </c>
      <c r="AU142" s="24" t="s">
        <v>146</v>
      </c>
      <c r="AY142" s="24" t="s">
        <v>145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24" t="s">
        <v>77</v>
      </c>
      <c r="BK142" s="164">
        <f>ROUND(I142*H142,2)</f>
        <v>0</v>
      </c>
      <c r="BL142" s="24" t="s">
        <v>155</v>
      </c>
      <c r="BM142" s="24" t="s">
        <v>210</v>
      </c>
    </row>
    <row r="143" spans="2:65" s="11" customFormat="1">
      <c r="B143" s="165"/>
      <c r="D143" s="166" t="s">
        <v>157</v>
      </c>
      <c r="E143" s="167" t="s">
        <v>5</v>
      </c>
      <c r="F143" s="168" t="s">
        <v>197</v>
      </c>
      <c r="H143" s="169">
        <v>6.35</v>
      </c>
      <c r="L143" s="165"/>
      <c r="M143" s="170"/>
      <c r="N143" s="171"/>
      <c r="O143" s="171"/>
      <c r="P143" s="171"/>
      <c r="Q143" s="171"/>
      <c r="R143" s="171"/>
      <c r="S143" s="171"/>
      <c r="T143" s="172"/>
      <c r="AT143" s="167" t="s">
        <v>157</v>
      </c>
      <c r="AU143" s="167" t="s">
        <v>146</v>
      </c>
      <c r="AV143" s="11" t="s">
        <v>80</v>
      </c>
      <c r="AW143" s="11" t="s">
        <v>35</v>
      </c>
      <c r="AX143" s="11" t="s">
        <v>77</v>
      </c>
      <c r="AY143" s="167" t="s">
        <v>145</v>
      </c>
    </row>
    <row r="144" spans="2:65" s="1" customFormat="1" ht="22.75" customHeight="1">
      <c r="B144" s="153"/>
      <c r="C144" s="154" t="s">
        <v>211</v>
      </c>
      <c r="D144" s="154" t="s">
        <v>150</v>
      </c>
      <c r="E144" s="155" t="s">
        <v>212</v>
      </c>
      <c r="F144" s="156" t="s">
        <v>213</v>
      </c>
      <c r="G144" s="157" t="s">
        <v>195</v>
      </c>
      <c r="H144" s="158">
        <v>6.35</v>
      </c>
      <c r="I144" s="159">
        <v>0</v>
      </c>
      <c r="J144" s="159">
        <f>ROUND(I144*H144,2)</f>
        <v>0</v>
      </c>
      <c r="K144" s="156" t="s">
        <v>1812</v>
      </c>
      <c r="L144" s="39"/>
      <c r="M144" s="160" t="s">
        <v>5</v>
      </c>
      <c r="N144" s="161" t="s">
        <v>43</v>
      </c>
      <c r="O144" s="162">
        <v>0.29799999999999999</v>
      </c>
      <c r="P144" s="162">
        <f>O144*H144</f>
        <v>1.8922999999999999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AR144" s="24" t="s">
        <v>155</v>
      </c>
      <c r="AT144" s="24" t="s">
        <v>150</v>
      </c>
      <c r="AU144" s="24" t="s">
        <v>146</v>
      </c>
      <c r="AY144" s="24" t="s">
        <v>145</v>
      </c>
      <c r="BE144" s="164">
        <f>IF(N144="základní",J144,0)</f>
        <v>0</v>
      </c>
      <c r="BF144" s="164">
        <f>IF(N144="snížená",J144,0)</f>
        <v>0</v>
      </c>
      <c r="BG144" s="164">
        <f>IF(N144="zákl. přenesená",J144,0)</f>
        <v>0</v>
      </c>
      <c r="BH144" s="164">
        <f>IF(N144="sníž. přenesená",J144,0)</f>
        <v>0</v>
      </c>
      <c r="BI144" s="164">
        <f>IF(N144="nulová",J144,0)</f>
        <v>0</v>
      </c>
      <c r="BJ144" s="24" t="s">
        <v>77</v>
      </c>
      <c r="BK144" s="164">
        <f>ROUND(I144*H144,2)</f>
        <v>0</v>
      </c>
      <c r="BL144" s="24" t="s">
        <v>155</v>
      </c>
      <c r="BM144" s="24" t="s">
        <v>214</v>
      </c>
    </row>
    <row r="145" spans="2:65" s="1" customFormat="1" ht="22.75" customHeight="1">
      <c r="B145" s="153"/>
      <c r="C145" s="154" t="s">
        <v>215</v>
      </c>
      <c r="D145" s="154" t="s">
        <v>150</v>
      </c>
      <c r="E145" s="155" t="s">
        <v>216</v>
      </c>
      <c r="F145" s="156" t="s">
        <v>217</v>
      </c>
      <c r="G145" s="157" t="s">
        <v>195</v>
      </c>
      <c r="H145" s="158">
        <v>6.35</v>
      </c>
      <c r="I145" s="159">
        <v>0</v>
      </c>
      <c r="J145" s="159">
        <f>ROUND(I145*H145,2)</f>
        <v>0</v>
      </c>
      <c r="K145" s="156" t="s">
        <v>1812</v>
      </c>
      <c r="L145" s="39"/>
      <c r="M145" s="160" t="s">
        <v>5</v>
      </c>
      <c r="N145" s="161" t="s">
        <v>43</v>
      </c>
      <c r="O145" s="162">
        <v>0.44600000000000001</v>
      </c>
      <c r="P145" s="162">
        <f>O145*H145</f>
        <v>2.8321000000000001</v>
      </c>
      <c r="Q145" s="162">
        <v>3.5599999999999998E-3</v>
      </c>
      <c r="R145" s="162">
        <f>Q145*H145</f>
        <v>2.2605999999999998E-2</v>
      </c>
      <c r="S145" s="162">
        <v>0</v>
      </c>
      <c r="T145" s="163">
        <f>S145*H145</f>
        <v>0</v>
      </c>
      <c r="AR145" s="24" t="s">
        <v>155</v>
      </c>
      <c r="AT145" s="24" t="s">
        <v>150</v>
      </c>
      <c r="AU145" s="24" t="s">
        <v>146</v>
      </c>
      <c r="AY145" s="24" t="s">
        <v>145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24" t="s">
        <v>77</v>
      </c>
      <c r="BK145" s="164">
        <f>ROUND(I145*H145,2)</f>
        <v>0</v>
      </c>
      <c r="BL145" s="24" t="s">
        <v>155</v>
      </c>
      <c r="BM145" s="24" t="s">
        <v>218</v>
      </c>
    </row>
    <row r="146" spans="2:65" s="1" customFormat="1" ht="22.75" customHeight="1">
      <c r="B146" s="153"/>
      <c r="C146" s="154" t="s">
        <v>219</v>
      </c>
      <c r="D146" s="154" t="s">
        <v>150</v>
      </c>
      <c r="E146" s="155" t="s">
        <v>220</v>
      </c>
      <c r="F146" s="156" t="s">
        <v>221</v>
      </c>
      <c r="G146" s="157" t="s">
        <v>195</v>
      </c>
      <c r="H146" s="158">
        <v>6.35</v>
      </c>
      <c r="I146" s="159">
        <v>0</v>
      </c>
      <c r="J146" s="159">
        <f>ROUND(I146*H146,2)</f>
        <v>0</v>
      </c>
      <c r="K146" s="156" t="s">
        <v>1812</v>
      </c>
      <c r="L146" s="39"/>
      <c r="M146" s="160" t="s">
        <v>5</v>
      </c>
      <c r="N146" s="161" t="s">
        <v>43</v>
      </c>
      <c r="O146" s="162">
        <v>0.05</v>
      </c>
      <c r="P146" s="162">
        <f>O146*H146</f>
        <v>0.3175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AR146" s="24" t="s">
        <v>155</v>
      </c>
      <c r="AT146" s="24" t="s">
        <v>150</v>
      </c>
      <c r="AU146" s="24" t="s">
        <v>146</v>
      </c>
      <c r="AY146" s="24" t="s">
        <v>145</v>
      </c>
      <c r="BE146" s="164">
        <f>IF(N146="základní",J146,0)</f>
        <v>0</v>
      </c>
      <c r="BF146" s="164">
        <f>IF(N146="snížená",J146,0)</f>
        <v>0</v>
      </c>
      <c r="BG146" s="164">
        <f>IF(N146="zákl. přenesená",J146,0)</f>
        <v>0</v>
      </c>
      <c r="BH146" s="164">
        <f>IF(N146="sníž. přenesená",J146,0)</f>
        <v>0</v>
      </c>
      <c r="BI146" s="164">
        <f>IF(N146="nulová",J146,0)</f>
        <v>0</v>
      </c>
      <c r="BJ146" s="24" t="s">
        <v>77</v>
      </c>
      <c r="BK146" s="164">
        <f>ROUND(I146*H146,2)</f>
        <v>0</v>
      </c>
      <c r="BL146" s="24" t="s">
        <v>155</v>
      </c>
      <c r="BM146" s="24" t="s">
        <v>222</v>
      </c>
    </row>
    <row r="147" spans="2:65" s="1" customFormat="1" ht="22.75" customHeight="1">
      <c r="B147" s="153"/>
      <c r="C147" s="154" t="s">
        <v>223</v>
      </c>
      <c r="D147" s="154" t="s">
        <v>150</v>
      </c>
      <c r="E147" s="155" t="s">
        <v>224</v>
      </c>
      <c r="F147" s="156" t="s">
        <v>225</v>
      </c>
      <c r="G147" s="157" t="s">
        <v>195</v>
      </c>
      <c r="H147" s="158">
        <v>63.5</v>
      </c>
      <c r="I147" s="159">
        <v>0</v>
      </c>
      <c r="J147" s="159">
        <f>ROUND(I147*H147,2)</f>
        <v>0</v>
      </c>
      <c r="K147" s="156" t="s">
        <v>1812</v>
      </c>
      <c r="L147" s="39"/>
      <c r="M147" s="160" t="s">
        <v>5</v>
      </c>
      <c r="N147" s="161" t="s">
        <v>43</v>
      </c>
      <c r="O147" s="162">
        <v>0.33700000000000002</v>
      </c>
      <c r="P147" s="162">
        <f>O147*H147</f>
        <v>21.3995</v>
      </c>
      <c r="Q147" s="162">
        <v>0.1231</v>
      </c>
      <c r="R147" s="162">
        <f>Q147*H147</f>
        <v>7.8168499999999996</v>
      </c>
      <c r="S147" s="162">
        <v>0</v>
      </c>
      <c r="T147" s="163">
        <f>S147*H147</f>
        <v>0</v>
      </c>
      <c r="AR147" s="24" t="s">
        <v>155</v>
      </c>
      <c r="AT147" s="24" t="s">
        <v>150</v>
      </c>
      <c r="AU147" s="24" t="s">
        <v>146</v>
      </c>
      <c r="AY147" s="24" t="s">
        <v>145</v>
      </c>
      <c r="BE147" s="164">
        <f>IF(N147="základní",J147,0)</f>
        <v>0</v>
      </c>
      <c r="BF147" s="164">
        <f>IF(N147="snížená",J147,0)</f>
        <v>0</v>
      </c>
      <c r="BG147" s="164">
        <f>IF(N147="zákl. přenesená",J147,0)</f>
        <v>0</v>
      </c>
      <c r="BH147" s="164">
        <f>IF(N147="sníž. přenesená",J147,0)</f>
        <v>0</v>
      </c>
      <c r="BI147" s="164">
        <f>IF(N147="nulová",J147,0)</f>
        <v>0</v>
      </c>
      <c r="BJ147" s="24" t="s">
        <v>77</v>
      </c>
      <c r="BK147" s="164">
        <f>ROUND(I147*H147,2)</f>
        <v>0</v>
      </c>
      <c r="BL147" s="24" t="s">
        <v>155</v>
      </c>
      <c r="BM147" s="24" t="s">
        <v>226</v>
      </c>
    </row>
    <row r="148" spans="2:65" s="11" customFormat="1">
      <c r="B148" s="165"/>
      <c r="D148" s="166" t="s">
        <v>157</v>
      </c>
      <c r="E148" s="167" t="s">
        <v>5</v>
      </c>
      <c r="F148" s="168" t="s">
        <v>206</v>
      </c>
      <c r="H148" s="169">
        <v>63.5</v>
      </c>
      <c r="L148" s="165"/>
      <c r="M148" s="170"/>
      <c r="N148" s="171"/>
      <c r="O148" s="171"/>
      <c r="P148" s="171"/>
      <c r="Q148" s="171"/>
      <c r="R148" s="171"/>
      <c r="S148" s="171"/>
      <c r="T148" s="172"/>
      <c r="AT148" s="167" t="s">
        <v>157</v>
      </c>
      <c r="AU148" s="167" t="s">
        <v>146</v>
      </c>
      <c r="AV148" s="11" t="s">
        <v>80</v>
      </c>
      <c r="AW148" s="11" t="s">
        <v>35</v>
      </c>
      <c r="AX148" s="11" t="s">
        <v>77</v>
      </c>
      <c r="AY148" s="167" t="s">
        <v>145</v>
      </c>
    </row>
    <row r="149" spans="2:65" s="10" customFormat="1" ht="22.4" customHeight="1">
      <c r="B149" s="141"/>
      <c r="D149" s="142" t="s">
        <v>71</v>
      </c>
      <c r="E149" s="151" t="s">
        <v>227</v>
      </c>
      <c r="F149" s="151" t="s">
        <v>228</v>
      </c>
      <c r="J149" s="152">
        <f>BK149</f>
        <v>0</v>
      </c>
      <c r="L149" s="141"/>
      <c r="M149" s="145"/>
      <c r="N149" s="146"/>
      <c r="O149" s="146"/>
      <c r="P149" s="147">
        <f>SUM(P150:P174)</f>
        <v>44.487635999999995</v>
      </c>
      <c r="Q149" s="146"/>
      <c r="R149" s="147">
        <f>SUM(R150:R174)</f>
        <v>1.6224347129000001</v>
      </c>
      <c r="S149" s="146"/>
      <c r="T149" s="148">
        <f>SUM(T150:T174)</f>
        <v>0.22399999999999998</v>
      </c>
      <c r="AR149" s="142" t="s">
        <v>77</v>
      </c>
      <c r="AT149" s="149" t="s">
        <v>71</v>
      </c>
      <c r="AU149" s="149" t="s">
        <v>80</v>
      </c>
      <c r="AY149" s="142" t="s">
        <v>145</v>
      </c>
      <c r="BK149" s="150">
        <f>SUM(BK150:BK174)</f>
        <v>0</v>
      </c>
    </row>
    <row r="150" spans="2:65" s="1" customFormat="1" ht="22.75" customHeight="1">
      <c r="B150" s="153"/>
      <c r="C150" s="154" t="s">
        <v>11</v>
      </c>
      <c r="D150" s="154" t="s">
        <v>150</v>
      </c>
      <c r="E150" s="155" t="s">
        <v>229</v>
      </c>
      <c r="F150" s="156" t="s">
        <v>230</v>
      </c>
      <c r="G150" s="157" t="s">
        <v>195</v>
      </c>
      <c r="H150" s="158">
        <v>44.8</v>
      </c>
      <c r="I150" s="159">
        <v>0</v>
      </c>
      <c r="J150" s="159">
        <f>ROUND(I150*H150,2)</f>
        <v>0</v>
      </c>
      <c r="K150" s="156" t="s">
        <v>1812</v>
      </c>
      <c r="L150" s="39"/>
      <c r="M150" s="160" t="s">
        <v>5</v>
      </c>
      <c r="N150" s="161" t="s">
        <v>43</v>
      </c>
      <c r="O150" s="162">
        <v>0.32900000000000001</v>
      </c>
      <c r="P150" s="162">
        <f>O150*H150</f>
        <v>14.7392</v>
      </c>
      <c r="Q150" s="162">
        <v>5.0600000000000003E-3</v>
      </c>
      <c r="R150" s="162">
        <f>Q150*H150</f>
        <v>0.226688</v>
      </c>
      <c r="S150" s="162">
        <v>5.0000000000000001E-3</v>
      </c>
      <c r="T150" s="163">
        <f>S150*H150</f>
        <v>0.22399999999999998</v>
      </c>
      <c r="AR150" s="24" t="s">
        <v>155</v>
      </c>
      <c r="AT150" s="24" t="s">
        <v>150</v>
      </c>
      <c r="AU150" s="24" t="s">
        <v>146</v>
      </c>
      <c r="AY150" s="24" t="s">
        <v>145</v>
      </c>
      <c r="BE150" s="164">
        <f>IF(N150="základní",J150,0)</f>
        <v>0</v>
      </c>
      <c r="BF150" s="164">
        <f>IF(N150="snížená",J150,0)</f>
        <v>0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24" t="s">
        <v>77</v>
      </c>
      <c r="BK150" s="164">
        <f>ROUND(I150*H150,2)</f>
        <v>0</v>
      </c>
      <c r="BL150" s="24" t="s">
        <v>155</v>
      </c>
      <c r="BM150" s="24" t="s">
        <v>231</v>
      </c>
    </row>
    <row r="151" spans="2:65" s="11" customFormat="1">
      <c r="B151" s="165"/>
      <c r="D151" s="166" t="s">
        <v>157</v>
      </c>
      <c r="E151" s="167" t="s">
        <v>5</v>
      </c>
      <c r="F151" s="168" t="s">
        <v>232</v>
      </c>
      <c r="H151" s="169">
        <v>44.8</v>
      </c>
      <c r="L151" s="165"/>
      <c r="M151" s="170"/>
      <c r="N151" s="171"/>
      <c r="O151" s="171"/>
      <c r="P151" s="171"/>
      <c r="Q151" s="171"/>
      <c r="R151" s="171"/>
      <c r="S151" s="171"/>
      <c r="T151" s="172"/>
      <c r="AT151" s="167" t="s">
        <v>157</v>
      </c>
      <c r="AU151" s="167" t="s">
        <v>146</v>
      </c>
      <c r="AV151" s="11" t="s">
        <v>80</v>
      </c>
      <c r="AW151" s="11" t="s">
        <v>35</v>
      </c>
      <c r="AX151" s="11" t="s">
        <v>77</v>
      </c>
      <c r="AY151" s="167" t="s">
        <v>145</v>
      </c>
    </row>
    <row r="152" spans="2:65" s="1" customFormat="1" ht="22.75" customHeight="1">
      <c r="B152" s="153"/>
      <c r="C152" s="154" t="s">
        <v>233</v>
      </c>
      <c r="D152" s="154" t="s">
        <v>150</v>
      </c>
      <c r="E152" s="155" t="s">
        <v>203</v>
      </c>
      <c r="F152" s="156" t="s">
        <v>204</v>
      </c>
      <c r="G152" s="157" t="s">
        <v>195</v>
      </c>
      <c r="H152" s="158">
        <v>44.8</v>
      </c>
      <c r="I152" s="159">
        <v>0</v>
      </c>
      <c r="J152" s="159">
        <f>ROUND(I152*H152,2)</f>
        <v>0</v>
      </c>
      <c r="K152" s="156" t="s">
        <v>1812</v>
      </c>
      <c r="L152" s="39"/>
      <c r="M152" s="160" t="s">
        <v>5</v>
      </c>
      <c r="N152" s="161" t="s">
        <v>43</v>
      </c>
      <c r="O152" s="162">
        <v>0.51</v>
      </c>
      <c r="P152" s="162">
        <f>O152*H152</f>
        <v>22.847999999999999</v>
      </c>
      <c r="Q152" s="162">
        <v>0</v>
      </c>
      <c r="R152" s="162">
        <f>Q152*H152</f>
        <v>0</v>
      </c>
      <c r="S152" s="162">
        <v>0</v>
      </c>
      <c r="T152" s="163">
        <f>S152*H152</f>
        <v>0</v>
      </c>
      <c r="AR152" s="24" t="s">
        <v>155</v>
      </c>
      <c r="AT152" s="24" t="s">
        <v>150</v>
      </c>
      <c r="AU152" s="24" t="s">
        <v>146</v>
      </c>
      <c r="AY152" s="24" t="s">
        <v>145</v>
      </c>
      <c r="BE152" s="164">
        <f>IF(N152="základní",J152,0)</f>
        <v>0</v>
      </c>
      <c r="BF152" s="164">
        <f>IF(N152="snížená",J152,0)</f>
        <v>0</v>
      </c>
      <c r="BG152" s="164">
        <f>IF(N152="zákl. přenesená",J152,0)</f>
        <v>0</v>
      </c>
      <c r="BH152" s="164">
        <f>IF(N152="sníž. přenesená",J152,0)</f>
        <v>0</v>
      </c>
      <c r="BI152" s="164">
        <f>IF(N152="nulová",J152,0)</f>
        <v>0</v>
      </c>
      <c r="BJ152" s="24" t="s">
        <v>77</v>
      </c>
      <c r="BK152" s="164">
        <f>ROUND(I152*H152,2)</f>
        <v>0</v>
      </c>
      <c r="BL152" s="24" t="s">
        <v>155</v>
      </c>
      <c r="BM152" s="24" t="s">
        <v>234</v>
      </c>
    </row>
    <row r="153" spans="2:65" s="1" customFormat="1" ht="34.25" customHeight="1">
      <c r="B153" s="153"/>
      <c r="C153" s="154" t="s">
        <v>235</v>
      </c>
      <c r="D153" s="154" t="s">
        <v>150</v>
      </c>
      <c r="E153" s="155" t="s">
        <v>236</v>
      </c>
      <c r="F153" s="156" t="s">
        <v>237</v>
      </c>
      <c r="G153" s="157" t="s">
        <v>153</v>
      </c>
      <c r="H153" s="158">
        <v>0.42499999999999999</v>
      </c>
      <c r="I153" s="159">
        <v>0</v>
      </c>
      <c r="J153" s="159">
        <f>ROUND(I153*H153,2)</f>
        <v>0</v>
      </c>
      <c r="K153" s="156" t="s">
        <v>1812</v>
      </c>
      <c r="L153" s="39"/>
      <c r="M153" s="160" t="s">
        <v>5</v>
      </c>
      <c r="N153" s="161" t="s">
        <v>43</v>
      </c>
      <c r="O153" s="162">
        <v>3.6</v>
      </c>
      <c r="P153" s="162">
        <f>O153*H153</f>
        <v>1.53</v>
      </c>
      <c r="Q153" s="162">
        <v>2.2563399999999998</v>
      </c>
      <c r="R153" s="162">
        <f>Q153*H153</f>
        <v>0.95894449999999987</v>
      </c>
      <c r="S153" s="162">
        <v>0</v>
      </c>
      <c r="T153" s="163">
        <f>S153*H153</f>
        <v>0</v>
      </c>
      <c r="AR153" s="24" t="s">
        <v>155</v>
      </c>
      <c r="AT153" s="24" t="s">
        <v>150</v>
      </c>
      <c r="AU153" s="24" t="s">
        <v>146</v>
      </c>
      <c r="AY153" s="24" t="s">
        <v>145</v>
      </c>
      <c r="BE153" s="164">
        <f>IF(N153="základní",J153,0)</f>
        <v>0</v>
      </c>
      <c r="BF153" s="164">
        <f>IF(N153="snížená",J153,0)</f>
        <v>0</v>
      </c>
      <c r="BG153" s="164">
        <f>IF(N153="zákl. přenesená",J153,0)</f>
        <v>0</v>
      </c>
      <c r="BH153" s="164">
        <f>IF(N153="sníž. přenesená",J153,0)</f>
        <v>0</v>
      </c>
      <c r="BI153" s="164">
        <f>IF(N153="nulová",J153,0)</f>
        <v>0</v>
      </c>
      <c r="BJ153" s="24" t="s">
        <v>77</v>
      </c>
      <c r="BK153" s="164">
        <f>ROUND(I153*H153,2)</f>
        <v>0</v>
      </c>
      <c r="BL153" s="24" t="s">
        <v>155</v>
      </c>
      <c r="BM153" s="24" t="s">
        <v>238</v>
      </c>
    </row>
    <row r="154" spans="2:65" s="11" customFormat="1">
      <c r="B154" s="165"/>
      <c r="D154" s="166" t="s">
        <v>157</v>
      </c>
      <c r="E154" s="167" t="s">
        <v>5</v>
      </c>
      <c r="F154" s="168" t="s">
        <v>239</v>
      </c>
      <c r="H154" s="169">
        <v>0.26900000000000002</v>
      </c>
      <c r="L154" s="165"/>
      <c r="M154" s="170"/>
      <c r="N154" s="171"/>
      <c r="O154" s="171"/>
      <c r="P154" s="171"/>
      <c r="Q154" s="171"/>
      <c r="R154" s="171"/>
      <c r="S154" s="171"/>
      <c r="T154" s="172"/>
      <c r="AT154" s="167" t="s">
        <v>157</v>
      </c>
      <c r="AU154" s="167" t="s">
        <v>146</v>
      </c>
      <c r="AV154" s="11" t="s">
        <v>80</v>
      </c>
      <c r="AW154" s="11" t="s">
        <v>35</v>
      </c>
      <c r="AX154" s="11" t="s">
        <v>72</v>
      </c>
      <c r="AY154" s="167" t="s">
        <v>145</v>
      </c>
    </row>
    <row r="155" spans="2:65" s="11" customFormat="1">
      <c r="B155" s="165"/>
      <c r="D155" s="166" t="s">
        <v>157</v>
      </c>
      <c r="E155" s="167" t="s">
        <v>5</v>
      </c>
      <c r="F155" s="168" t="s">
        <v>240</v>
      </c>
      <c r="H155" s="169">
        <v>0.156</v>
      </c>
      <c r="L155" s="165"/>
      <c r="M155" s="170"/>
      <c r="N155" s="171"/>
      <c r="O155" s="171"/>
      <c r="P155" s="171"/>
      <c r="Q155" s="171"/>
      <c r="R155" s="171"/>
      <c r="S155" s="171"/>
      <c r="T155" s="172"/>
      <c r="AT155" s="167" t="s">
        <v>157</v>
      </c>
      <c r="AU155" s="167" t="s">
        <v>146</v>
      </c>
      <c r="AV155" s="11" t="s">
        <v>80</v>
      </c>
      <c r="AW155" s="11" t="s">
        <v>35</v>
      </c>
      <c r="AX155" s="11" t="s">
        <v>72</v>
      </c>
      <c r="AY155" s="167" t="s">
        <v>145</v>
      </c>
    </row>
    <row r="156" spans="2:65" s="13" customFormat="1">
      <c r="B156" s="180"/>
      <c r="D156" s="166" t="s">
        <v>157</v>
      </c>
      <c r="E156" s="181" t="s">
        <v>5</v>
      </c>
      <c r="F156" s="182" t="s">
        <v>241</v>
      </c>
      <c r="H156" s="183">
        <v>0.42499999999999999</v>
      </c>
      <c r="L156" s="180"/>
      <c r="M156" s="184"/>
      <c r="N156" s="185"/>
      <c r="O156" s="185"/>
      <c r="P156" s="185"/>
      <c r="Q156" s="185"/>
      <c r="R156" s="185"/>
      <c r="S156" s="185"/>
      <c r="T156" s="186"/>
      <c r="AT156" s="181" t="s">
        <v>157</v>
      </c>
      <c r="AU156" s="181" t="s">
        <v>146</v>
      </c>
      <c r="AV156" s="13" t="s">
        <v>155</v>
      </c>
      <c r="AW156" s="13" t="s">
        <v>35</v>
      </c>
      <c r="AX156" s="13" t="s">
        <v>77</v>
      </c>
      <c r="AY156" s="181" t="s">
        <v>145</v>
      </c>
    </row>
    <row r="157" spans="2:65" s="1" customFormat="1" ht="22.75" customHeight="1">
      <c r="B157" s="153"/>
      <c r="C157" s="154" t="s">
        <v>242</v>
      </c>
      <c r="D157" s="154" t="s">
        <v>150</v>
      </c>
      <c r="E157" s="155" t="s">
        <v>243</v>
      </c>
      <c r="F157" s="156" t="s">
        <v>244</v>
      </c>
      <c r="G157" s="157" t="s">
        <v>195</v>
      </c>
      <c r="H157" s="158">
        <v>5.3129999999999997</v>
      </c>
      <c r="I157" s="159">
        <v>0</v>
      </c>
      <c r="J157" s="159">
        <f>ROUND(I157*H157,2)</f>
        <v>0</v>
      </c>
      <c r="K157" s="156" t="s">
        <v>1812</v>
      </c>
      <c r="L157" s="39"/>
      <c r="M157" s="160" t="s">
        <v>5</v>
      </c>
      <c r="N157" s="161" t="s">
        <v>43</v>
      </c>
      <c r="O157" s="162">
        <v>0.42699999999999999</v>
      </c>
      <c r="P157" s="162">
        <f>O157*H157</f>
        <v>2.2686509999999998</v>
      </c>
      <c r="Q157" s="162">
        <v>4.0000000000000001E-3</v>
      </c>
      <c r="R157" s="162">
        <f>Q157*H157</f>
        <v>2.1252E-2</v>
      </c>
      <c r="S157" s="162">
        <v>0</v>
      </c>
      <c r="T157" s="163">
        <f>S157*H157</f>
        <v>0</v>
      </c>
      <c r="AR157" s="24" t="s">
        <v>155</v>
      </c>
      <c r="AT157" s="24" t="s">
        <v>150</v>
      </c>
      <c r="AU157" s="24" t="s">
        <v>146</v>
      </c>
      <c r="AY157" s="24" t="s">
        <v>145</v>
      </c>
      <c r="BE157" s="164">
        <f>IF(N157="základní",J157,0)</f>
        <v>0</v>
      </c>
      <c r="BF157" s="164">
        <f>IF(N157="snížená",J157,0)</f>
        <v>0</v>
      </c>
      <c r="BG157" s="164">
        <f>IF(N157="zákl. přenesená",J157,0)</f>
        <v>0</v>
      </c>
      <c r="BH157" s="164">
        <f>IF(N157="sníž. přenesená",J157,0)</f>
        <v>0</v>
      </c>
      <c r="BI157" s="164">
        <f>IF(N157="nulová",J157,0)</f>
        <v>0</v>
      </c>
      <c r="BJ157" s="24" t="s">
        <v>77</v>
      </c>
      <c r="BK157" s="164">
        <f>ROUND(I157*H157,2)</f>
        <v>0</v>
      </c>
      <c r="BL157" s="24" t="s">
        <v>155</v>
      </c>
      <c r="BM157" s="24" t="s">
        <v>245</v>
      </c>
    </row>
    <row r="158" spans="2:65" s="11" customFormat="1">
      <c r="B158" s="165"/>
      <c r="D158" s="166" t="s">
        <v>157</v>
      </c>
      <c r="E158" s="167" t="s">
        <v>5</v>
      </c>
      <c r="F158" s="168" t="s">
        <v>246</v>
      </c>
      <c r="H158" s="169">
        <v>3.36</v>
      </c>
      <c r="L158" s="165"/>
      <c r="M158" s="170"/>
      <c r="N158" s="171"/>
      <c r="O158" s="171"/>
      <c r="P158" s="171"/>
      <c r="Q158" s="171"/>
      <c r="R158" s="171"/>
      <c r="S158" s="171"/>
      <c r="T158" s="172"/>
      <c r="AT158" s="167" t="s">
        <v>157</v>
      </c>
      <c r="AU158" s="167" t="s">
        <v>146</v>
      </c>
      <c r="AV158" s="11" t="s">
        <v>80</v>
      </c>
      <c r="AW158" s="11" t="s">
        <v>35</v>
      </c>
      <c r="AX158" s="11" t="s">
        <v>72</v>
      </c>
      <c r="AY158" s="167" t="s">
        <v>145</v>
      </c>
    </row>
    <row r="159" spans="2:65" s="11" customFormat="1">
      <c r="B159" s="165"/>
      <c r="D159" s="166" t="s">
        <v>157</v>
      </c>
      <c r="E159" s="167" t="s">
        <v>5</v>
      </c>
      <c r="F159" s="168" t="s">
        <v>247</v>
      </c>
      <c r="H159" s="169">
        <v>1.9530000000000001</v>
      </c>
      <c r="L159" s="165"/>
      <c r="M159" s="170"/>
      <c r="N159" s="171"/>
      <c r="O159" s="171"/>
      <c r="P159" s="171"/>
      <c r="Q159" s="171"/>
      <c r="R159" s="171"/>
      <c r="S159" s="171"/>
      <c r="T159" s="172"/>
      <c r="AT159" s="167" t="s">
        <v>157</v>
      </c>
      <c r="AU159" s="167" t="s">
        <v>146</v>
      </c>
      <c r="AV159" s="11" t="s">
        <v>80</v>
      </c>
      <c r="AW159" s="11" t="s">
        <v>35</v>
      </c>
      <c r="AX159" s="11" t="s">
        <v>72</v>
      </c>
      <c r="AY159" s="167" t="s">
        <v>145</v>
      </c>
    </row>
    <row r="160" spans="2:65" s="13" customFormat="1">
      <c r="B160" s="180"/>
      <c r="D160" s="166" t="s">
        <v>157</v>
      </c>
      <c r="E160" s="181" t="s">
        <v>5</v>
      </c>
      <c r="F160" s="182" t="s">
        <v>248</v>
      </c>
      <c r="H160" s="183">
        <v>5.3129999999999997</v>
      </c>
      <c r="L160" s="180"/>
      <c r="M160" s="184"/>
      <c r="N160" s="185"/>
      <c r="O160" s="185"/>
      <c r="P160" s="185"/>
      <c r="Q160" s="185"/>
      <c r="R160" s="185"/>
      <c r="S160" s="185"/>
      <c r="T160" s="186"/>
      <c r="AT160" s="181" t="s">
        <v>157</v>
      </c>
      <c r="AU160" s="181" t="s">
        <v>146</v>
      </c>
      <c r="AV160" s="13" t="s">
        <v>155</v>
      </c>
      <c r="AW160" s="13" t="s">
        <v>35</v>
      </c>
      <c r="AX160" s="13" t="s">
        <v>77</v>
      </c>
      <c r="AY160" s="181" t="s">
        <v>145</v>
      </c>
    </row>
    <row r="161" spans="2:65" s="1" customFormat="1" ht="22.75" customHeight="1">
      <c r="B161" s="153"/>
      <c r="C161" s="187" t="s">
        <v>249</v>
      </c>
      <c r="D161" s="187" t="s">
        <v>250</v>
      </c>
      <c r="E161" s="188" t="s">
        <v>251</v>
      </c>
      <c r="F161" s="189" t="s">
        <v>252</v>
      </c>
      <c r="G161" s="190" t="s">
        <v>195</v>
      </c>
      <c r="H161" s="191">
        <v>5.8440000000000003</v>
      </c>
      <c r="I161" s="159">
        <v>0</v>
      </c>
      <c r="J161" s="192">
        <f>ROUND(I161*H161,2)</f>
        <v>0</v>
      </c>
      <c r="K161" s="189" t="s">
        <v>5</v>
      </c>
      <c r="L161" s="193"/>
      <c r="M161" s="194" t="s">
        <v>5</v>
      </c>
      <c r="N161" s="195" t="s">
        <v>43</v>
      </c>
      <c r="O161" s="162">
        <v>0</v>
      </c>
      <c r="P161" s="162">
        <f>O161*H161</f>
        <v>0</v>
      </c>
      <c r="Q161" s="162">
        <v>6.6000000000000003E-2</v>
      </c>
      <c r="R161" s="162">
        <f>Q161*H161</f>
        <v>0.38570400000000005</v>
      </c>
      <c r="S161" s="162">
        <v>0</v>
      </c>
      <c r="T161" s="163">
        <f>S161*H161</f>
        <v>0</v>
      </c>
      <c r="AR161" s="24" t="s">
        <v>198</v>
      </c>
      <c r="AT161" s="24" t="s">
        <v>250</v>
      </c>
      <c r="AU161" s="24" t="s">
        <v>146</v>
      </c>
      <c r="AY161" s="24" t="s">
        <v>145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24" t="s">
        <v>77</v>
      </c>
      <c r="BK161" s="164">
        <f>ROUND(I161*H161,2)</f>
        <v>0</v>
      </c>
      <c r="BL161" s="24" t="s">
        <v>155</v>
      </c>
      <c r="BM161" s="24" t="s">
        <v>253</v>
      </c>
    </row>
    <row r="162" spans="2:65" s="11" customFormat="1">
      <c r="B162" s="165"/>
      <c r="D162" s="166" t="s">
        <v>157</v>
      </c>
      <c r="E162" s="167" t="s">
        <v>5</v>
      </c>
      <c r="F162" s="168" t="s">
        <v>254</v>
      </c>
      <c r="H162" s="169">
        <v>5.8440000000000003</v>
      </c>
      <c r="L162" s="165"/>
      <c r="M162" s="170"/>
      <c r="N162" s="171"/>
      <c r="O162" s="171"/>
      <c r="P162" s="171"/>
      <c r="Q162" s="171"/>
      <c r="R162" s="171"/>
      <c r="S162" s="171"/>
      <c r="T162" s="172"/>
      <c r="AT162" s="167" t="s">
        <v>157</v>
      </c>
      <c r="AU162" s="167" t="s">
        <v>146</v>
      </c>
      <c r="AV162" s="11" t="s">
        <v>80</v>
      </c>
      <c r="AW162" s="11" t="s">
        <v>35</v>
      </c>
      <c r="AX162" s="11" t="s">
        <v>77</v>
      </c>
      <c r="AY162" s="167" t="s">
        <v>145</v>
      </c>
    </row>
    <row r="163" spans="2:65" s="1" customFormat="1" ht="14.4" customHeight="1">
      <c r="B163" s="153"/>
      <c r="C163" s="154" t="s">
        <v>255</v>
      </c>
      <c r="D163" s="154" t="s">
        <v>150</v>
      </c>
      <c r="E163" s="155" t="s">
        <v>256</v>
      </c>
      <c r="F163" s="156" t="s">
        <v>257</v>
      </c>
      <c r="G163" s="157" t="s">
        <v>258</v>
      </c>
      <c r="H163" s="158">
        <v>45</v>
      </c>
      <c r="I163" s="159">
        <v>0</v>
      </c>
      <c r="J163" s="159">
        <f>ROUND(I163*H163,2)</f>
        <v>0</v>
      </c>
      <c r="K163" s="156" t="s">
        <v>1812</v>
      </c>
      <c r="L163" s="39"/>
      <c r="M163" s="160" t="s">
        <v>5</v>
      </c>
      <c r="N163" s="161" t="s">
        <v>43</v>
      </c>
      <c r="O163" s="162">
        <v>3.7999999999999999E-2</v>
      </c>
      <c r="P163" s="162">
        <f>O163*H163</f>
        <v>1.71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AR163" s="24" t="s">
        <v>155</v>
      </c>
      <c r="AT163" s="24" t="s">
        <v>150</v>
      </c>
      <c r="AU163" s="24" t="s">
        <v>146</v>
      </c>
      <c r="AY163" s="24" t="s">
        <v>145</v>
      </c>
      <c r="BE163" s="164">
        <f>IF(N163="základní",J163,0)</f>
        <v>0</v>
      </c>
      <c r="BF163" s="164">
        <f>IF(N163="snížená",J163,0)</f>
        <v>0</v>
      </c>
      <c r="BG163" s="164">
        <f>IF(N163="zákl. přenesená",J163,0)</f>
        <v>0</v>
      </c>
      <c r="BH163" s="164">
        <f>IF(N163="sníž. přenesená",J163,0)</f>
        <v>0</v>
      </c>
      <c r="BI163" s="164">
        <f>IF(N163="nulová",J163,0)</f>
        <v>0</v>
      </c>
      <c r="BJ163" s="24" t="s">
        <v>77</v>
      </c>
      <c r="BK163" s="164">
        <f>ROUND(I163*H163,2)</f>
        <v>0</v>
      </c>
      <c r="BL163" s="24" t="s">
        <v>155</v>
      </c>
      <c r="BM163" s="24" t="s">
        <v>259</v>
      </c>
    </row>
    <row r="164" spans="2:65" s="1" customFormat="1" ht="22.75" customHeight="1">
      <c r="B164" s="153"/>
      <c r="C164" s="154" t="s">
        <v>10</v>
      </c>
      <c r="D164" s="154" t="s">
        <v>150</v>
      </c>
      <c r="E164" s="155" t="s">
        <v>260</v>
      </c>
      <c r="F164" s="156" t="s">
        <v>261</v>
      </c>
      <c r="G164" s="157" t="s">
        <v>170</v>
      </c>
      <c r="H164" s="158">
        <v>3.31</v>
      </c>
      <c r="I164" s="159">
        <v>0</v>
      </c>
      <c r="J164" s="159">
        <f>ROUND(I164*H164,2)</f>
        <v>0</v>
      </c>
      <c r="K164" s="156" t="s">
        <v>1812</v>
      </c>
      <c r="L164" s="39"/>
      <c r="M164" s="160" t="s">
        <v>5</v>
      </c>
      <c r="N164" s="161" t="s">
        <v>43</v>
      </c>
      <c r="O164" s="162">
        <v>4.5999999999999999E-2</v>
      </c>
      <c r="P164" s="162">
        <f>O164*H164</f>
        <v>0.15226000000000001</v>
      </c>
      <c r="Q164" s="162">
        <v>0</v>
      </c>
      <c r="R164" s="162">
        <f>Q164*H164</f>
        <v>0</v>
      </c>
      <c r="S164" s="162">
        <v>0</v>
      </c>
      <c r="T164" s="163">
        <f>S164*H164</f>
        <v>0</v>
      </c>
      <c r="AR164" s="24" t="s">
        <v>155</v>
      </c>
      <c r="AT164" s="24" t="s">
        <v>150</v>
      </c>
      <c r="AU164" s="24" t="s">
        <v>146</v>
      </c>
      <c r="AY164" s="24" t="s">
        <v>145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24" t="s">
        <v>77</v>
      </c>
      <c r="BK164" s="164">
        <f>ROUND(I164*H164,2)</f>
        <v>0</v>
      </c>
      <c r="BL164" s="24" t="s">
        <v>155</v>
      </c>
      <c r="BM164" s="24" t="s">
        <v>262</v>
      </c>
    </row>
    <row r="165" spans="2:65" s="1" customFormat="1" ht="22.75" customHeight="1">
      <c r="B165" s="153"/>
      <c r="C165" s="187" t="s">
        <v>263</v>
      </c>
      <c r="D165" s="187" t="s">
        <v>250</v>
      </c>
      <c r="E165" s="188" t="s">
        <v>264</v>
      </c>
      <c r="F165" s="189" t="s">
        <v>265</v>
      </c>
      <c r="G165" s="190" t="s">
        <v>170</v>
      </c>
      <c r="H165" s="191">
        <v>3.641</v>
      </c>
      <c r="I165" s="159">
        <v>0</v>
      </c>
      <c r="J165" s="192">
        <f>ROUND(I165*H165,2)</f>
        <v>0</v>
      </c>
      <c r="K165" s="156" t="s">
        <v>1812</v>
      </c>
      <c r="L165" s="193"/>
      <c r="M165" s="194" t="s">
        <v>5</v>
      </c>
      <c r="N165" s="195" t="s">
        <v>43</v>
      </c>
      <c r="O165" s="162">
        <v>0</v>
      </c>
      <c r="P165" s="162">
        <f>O165*H165</f>
        <v>0</v>
      </c>
      <c r="Q165" s="162">
        <v>6.9999999999999994E-5</v>
      </c>
      <c r="R165" s="162">
        <f>Q165*H165</f>
        <v>2.5486999999999998E-4</v>
      </c>
      <c r="S165" s="162">
        <v>0</v>
      </c>
      <c r="T165" s="163">
        <f>S165*H165</f>
        <v>0</v>
      </c>
      <c r="AR165" s="24" t="s">
        <v>198</v>
      </c>
      <c r="AT165" s="24" t="s">
        <v>250</v>
      </c>
      <c r="AU165" s="24" t="s">
        <v>146</v>
      </c>
      <c r="AY165" s="24" t="s">
        <v>145</v>
      </c>
      <c r="BE165" s="164">
        <f>IF(N165="základní",J165,0)</f>
        <v>0</v>
      </c>
      <c r="BF165" s="164">
        <f>IF(N165="snížená",J165,0)</f>
        <v>0</v>
      </c>
      <c r="BG165" s="164">
        <f>IF(N165="zákl. přenesená",J165,0)</f>
        <v>0</v>
      </c>
      <c r="BH165" s="164">
        <f>IF(N165="sníž. přenesená",J165,0)</f>
        <v>0</v>
      </c>
      <c r="BI165" s="164">
        <f>IF(N165="nulová",J165,0)</f>
        <v>0</v>
      </c>
      <c r="BJ165" s="24" t="s">
        <v>77</v>
      </c>
      <c r="BK165" s="164">
        <f>ROUND(I165*H165,2)</f>
        <v>0</v>
      </c>
      <c r="BL165" s="24" t="s">
        <v>155</v>
      </c>
      <c r="BM165" s="24" t="s">
        <v>266</v>
      </c>
    </row>
    <row r="166" spans="2:65" s="11" customFormat="1">
      <c r="B166" s="165"/>
      <c r="D166" s="166" t="s">
        <v>157</v>
      </c>
      <c r="E166" s="167" t="s">
        <v>5</v>
      </c>
      <c r="F166" s="168" t="s">
        <v>267</v>
      </c>
      <c r="H166" s="169">
        <v>3.641</v>
      </c>
      <c r="L166" s="165"/>
      <c r="M166" s="170"/>
      <c r="N166" s="171"/>
      <c r="O166" s="171"/>
      <c r="P166" s="171"/>
      <c r="Q166" s="171"/>
      <c r="R166" s="171"/>
      <c r="S166" s="171"/>
      <c r="T166" s="172"/>
      <c r="AT166" s="167" t="s">
        <v>157</v>
      </c>
      <c r="AU166" s="167" t="s">
        <v>146</v>
      </c>
      <c r="AV166" s="11" t="s">
        <v>80</v>
      </c>
      <c r="AW166" s="11" t="s">
        <v>35</v>
      </c>
      <c r="AX166" s="11" t="s">
        <v>77</v>
      </c>
      <c r="AY166" s="167" t="s">
        <v>145</v>
      </c>
    </row>
    <row r="167" spans="2:65" s="1" customFormat="1" ht="22.75" customHeight="1">
      <c r="B167" s="153"/>
      <c r="C167" s="154" t="s">
        <v>268</v>
      </c>
      <c r="D167" s="154" t="s">
        <v>150</v>
      </c>
      <c r="E167" s="155" t="s">
        <v>269</v>
      </c>
      <c r="F167" s="156" t="s">
        <v>270</v>
      </c>
      <c r="G167" s="157" t="s">
        <v>195</v>
      </c>
      <c r="H167" s="158">
        <v>5.3129999999999997</v>
      </c>
      <c r="I167" s="159">
        <v>0</v>
      </c>
      <c r="J167" s="159">
        <f>ROUND(I167*H167,2)</f>
        <v>0</v>
      </c>
      <c r="K167" s="156" t="s">
        <v>1812</v>
      </c>
      <c r="L167" s="39"/>
      <c r="M167" s="160" t="s">
        <v>5</v>
      </c>
      <c r="N167" s="161" t="s">
        <v>43</v>
      </c>
      <c r="O167" s="162">
        <v>0.125</v>
      </c>
      <c r="P167" s="162">
        <f>O167*H167</f>
        <v>0.66412499999999997</v>
      </c>
      <c r="Q167" s="162">
        <v>4.6283000000000001E-3</v>
      </c>
      <c r="R167" s="162">
        <f>Q167*H167</f>
        <v>2.45901579E-2</v>
      </c>
      <c r="S167" s="162">
        <v>0</v>
      </c>
      <c r="T167" s="163">
        <f>S167*H167</f>
        <v>0</v>
      </c>
      <c r="AR167" s="24" t="s">
        <v>155</v>
      </c>
      <c r="AT167" s="24" t="s">
        <v>150</v>
      </c>
      <c r="AU167" s="24" t="s">
        <v>146</v>
      </c>
      <c r="AY167" s="24" t="s">
        <v>145</v>
      </c>
      <c r="BE167" s="164">
        <f>IF(N167="základní",J167,0)</f>
        <v>0</v>
      </c>
      <c r="BF167" s="164">
        <f>IF(N167="snížená",J167,0)</f>
        <v>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24" t="s">
        <v>77</v>
      </c>
      <c r="BK167" s="164">
        <f>ROUND(I167*H167,2)</f>
        <v>0</v>
      </c>
      <c r="BL167" s="24" t="s">
        <v>155</v>
      </c>
      <c r="BM167" s="24" t="s">
        <v>271</v>
      </c>
    </row>
    <row r="168" spans="2:65" s="11" customFormat="1">
      <c r="B168" s="165"/>
      <c r="D168" s="166" t="s">
        <v>157</v>
      </c>
      <c r="E168" s="167" t="s">
        <v>5</v>
      </c>
      <c r="F168" s="168" t="s">
        <v>246</v>
      </c>
      <c r="H168" s="169">
        <v>3.36</v>
      </c>
      <c r="L168" s="165"/>
      <c r="M168" s="170"/>
      <c r="N168" s="171"/>
      <c r="O168" s="171"/>
      <c r="P168" s="171"/>
      <c r="Q168" s="171"/>
      <c r="R168" s="171"/>
      <c r="S168" s="171"/>
      <c r="T168" s="172"/>
      <c r="AT168" s="167" t="s">
        <v>157</v>
      </c>
      <c r="AU168" s="167" t="s">
        <v>146</v>
      </c>
      <c r="AV168" s="11" t="s">
        <v>80</v>
      </c>
      <c r="AW168" s="11" t="s">
        <v>35</v>
      </c>
      <c r="AX168" s="11" t="s">
        <v>72</v>
      </c>
      <c r="AY168" s="167" t="s">
        <v>145</v>
      </c>
    </row>
    <row r="169" spans="2:65" s="11" customFormat="1">
      <c r="B169" s="165"/>
      <c r="D169" s="166" t="s">
        <v>157</v>
      </c>
      <c r="E169" s="167" t="s">
        <v>5</v>
      </c>
      <c r="F169" s="168" t="s">
        <v>247</v>
      </c>
      <c r="H169" s="169">
        <v>1.9530000000000001</v>
      </c>
      <c r="L169" s="165"/>
      <c r="M169" s="170"/>
      <c r="N169" s="171"/>
      <c r="O169" s="171"/>
      <c r="P169" s="171"/>
      <c r="Q169" s="171"/>
      <c r="R169" s="171"/>
      <c r="S169" s="171"/>
      <c r="T169" s="172"/>
      <c r="AT169" s="167" t="s">
        <v>157</v>
      </c>
      <c r="AU169" s="167" t="s">
        <v>146</v>
      </c>
      <c r="AV169" s="11" t="s">
        <v>80</v>
      </c>
      <c r="AW169" s="11" t="s">
        <v>35</v>
      </c>
      <c r="AX169" s="11" t="s">
        <v>72</v>
      </c>
      <c r="AY169" s="167" t="s">
        <v>145</v>
      </c>
    </row>
    <row r="170" spans="2:65" s="13" customFormat="1">
      <c r="B170" s="180"/>
      <c r="D170" s="166" t="s">
        <v>157</v>
      </c>
      <c r="E170" s="181" t="s">
        <v>5</v>
      </c>
      <c r="F170" s="182" t="s">
        <v>272</v>
      </c>
      <c r="H170" s="183">
        <v>5.3129999999999997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157</v>
      </c>
      <c r="AU170" s="181" t="s">
        <v>146</v>
      </c>
      <c r="AV170" s="13" t="s">
        <v>155</v>
      </c>
      <c r="AW170" s="13" t="s">
        <v>35</v>
      </c>
      <c r="AX170" s="13" t="s">
        <v>77</v>
      </c>
      <c r="AY170" s="181" t="s">
        <v>145</v>
      </c>
    </row>
    <row r="171" spans="2:65" s="1" customFormat="1" ht="22.75" customHeight="1">
      <c r="B171" s="153"/>
      <c r="C171" s="154" t="s">
        <v>273</v>
      </c>
      <c r="D171" s="154" t="s">
        <v>150</v>
      </c>
      <c r="E171" s="155" t="s">
        <v>274</v>
      </c>
      <c r="F171" s="156" t="s">
        <v>275</v>
      </c>
      <c r="G171" s="157" t="s">
        <v>170</v>
      </c>
      <c r="H171" s="158">
        <v>9.59</v>
      </c>
      <c r="I171" s="159">
        <v>0</v>
      </c>
      <c r="J171" s="159">
        <f>ROUND(I171*H171,2)</f>
        <v>0</v>
      </c>
      <c r="K171" s="156" t="s">
        <v>1812</v>
      </c>
      <c r="L171" s="39"/>
      <c r="M171" s="160" t="s">
        <v>5</v>
      </c>
      <c r="N171" s="161" t="s">
        <v>43</v>
      </c>
      <c r="O171" s="162">
        <v>0.06</v>
      </c>
      <c r="P171" s="162">
        <f>O171*H171</f>
        <v>0.57540000000000002</v>
      </c>
      <c r="Q171" s="162">
        <v>5.2150000000000005E-4</v>
      </c>
      <c r="R171" s="162">
        <f>Q171*H171</f>
        <v>5.001185E-3</v>
      </c>
      <c r="S171" s="162">
        <v>0</v>
      </c>
      <c r="T171" s="163">
        <f>S171*H171</f>
        <v>0</v>
      </c>
      <c r="AR171" s="24" t="s">
        <v>155</v>
      </c>
      <c r="AT171" s="24" t="s">
        <v>150</v>
      </c>
      <c r="AU171" s="24" t="s">
        <v>146</v>
      </c>
      <c r="AY171" s="24" t="s">
        <v>145</v>
      </c>
      <c r="BE171" s="164">
        <f>IF(N171="základní",J171,0)</f>
        <v>0</v>
      </c>
      <c r="BF171" s="164">
        <f>IF(N171="snížená",J171,0)</f>
        <v>0</v>
      </c>
      <c r="BG171" s="164">
        <f>IF(N171="zákl. přenesená",J171,0)</f>
        <v>0</v>
      </c>
      <c r="BH171" s="164">
        <f>IF(N171="sníž. přenesená",J171,0)</f>
        <v>0</v>
      </c>
      <c r="BI171" s="164">
        <f>IF(N171="nulová",J171,0)</f>
        <v>0</v>
      </c>
      <c r="BJ171" s="24" t="s">
        <v>77</v>
      </c>
      <c r="BK171" s="164">
        <f>ROUND(I171*H171,2)</f>
        <v>0</v>
      </c>
      <c r="BL171" s="24" t="s">
        <v>155</v>
      </c>
      <c r="BM171" s="24" t="s">
        <v>276</v>
      </c>
    </row>
    <row r="172" spans="2:65" s="11" customFormat="1">
      <c r="B172" s="165"/>
      <c r="D172" s="166" t="s">
        <v>157</v>
      </c>
      <c r="E172" s="167" t="s">
        <v>5</v>
      </c>
      <c r="F172" s="168" t="s">
        <v>277</v>
      </c>
      <c r="H172" s="169">
        <v>12.9</v>
      </c>
      <c r="L172" s="165"/>
      <c r="M172" s="170"/>
      <c r="N172" s="171"/>
      <c r="O172" s="171"/>
      <c r="P172" s="171"/>
      <c r="Q172" s="171"/>
      <c r="R172" s="171"/>
      <c r="S172" s="171"/>
      <c r="T172" s="172"/>
      <c r="AT172" s="167" t="s">
        <v>157</v>
      </c>
      <c r="AU172" s="167" t="s">
        <v>146</v>
      </c>
      <c r="AV172" s="11" t="s">
        <v>80</v>
      </c>
      <c r="AW172" s="11" t="s">
        <v>35</v>
      </c>
      <c r="AX172" s="11" t="s">
        <v>72</v>
      </c>
      <c r="AY172" s="167" t="s">
        <v>145</v>
      </c>
    </row>
    <row r="173" spans="2:65" s="11" customFormat="1">
      <c r="B173" s="165"/>
      <c r="D173" s="166" t="s">
        <v>157</v>
      </c>
      <c r="E173" s="167" t="s">
        <v>5</v>
      </c>
      <c r="F173" s="168" t="s">
        <v>278</v>
      </c>
      <c r="H173" s="169">
        <v>-3.31</v>
      </c>
      <c r="L173" s="165"/>
      <c r="M173" s="170"/>
      <c r="N173" s="171"/>
      <c r="O173" s="171"/>
      <c r="P173" s="171"/>
      <c r="Q173" s="171"/>
      <c r="R173" s="171"/>
      <c r="S173" s="171"/>
      <c r="T173" s="172"/>
      <c r="AT173" s="167" t="s">
        <v>157</v>
      </c>
      <c r="AU173" s="167" t="s">
        <v>146</v>
      </c>
      <c r="AV173" s="11" t="s">
        <v>80</v>
      </c>
      <c r="AW173" s="11" t="s">
        <v>35</v>
      </c>
      <c r="AX173" s="11" t="s">
        <v>72</v>
      </c>
      <c r="AY173" s="167" t="s">
        <v>145</v>
      </c>
    </row>
    <row r="174" spans="2:65" s="13" customFormat="1">
      <c r="B174" s="180"/>
      <c r="D174" s="166" t="s">
        <v>157</v>
      </c>
      <c r="E174" s="181" t="s">
        <v>5</v>
      </c>
      <c r="F174" s="182" t="s">
        <v>160</v>
      </c>
      <c r="H174" s="183">
        <v>9.59</v>
      </c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157</v>
      </c>
      <c r="AU174" s="181" t="s">
        <v>146</v>
      </c>
      <c r="AV174" s="13" t="s">
        <v>155</v>
      </c>
      <c r="AW174" s="13" t="s">
        <v>35</v>
      </c>
      <c r="AX174" s="13" t="s">
        <v>77</v>
      </c>
      <c r="AY174" s="181" t="s">
        <v>145</v>
      </c>
    </row>
    <row r="175" spans="2:65" s="10" customFormat="1" ht="22.4" customHeight="1">
      <c r="B175" s="141"/>
      <c r="D175" s="142" t="s">
        <v>71</v>
      </c>
      <c r="E175" s="151" t="s">
        <v>279</v>
      </c>
      <c r="F175" s="151" t="s">
        <v>280</v>
      </c>
      <c r="J175" s="152">
        <f>BK175</f>
        <v>0</v>
      </c>
      <c r="L175" s="141"/>
      <c r="M175" s="145"/>
      <c r="N175" s="146"/>
      <c r="O175" s="146"/>
      <c r="P175" s="147">
        <f>SUM(P176:P199)</f>
        <v>5.4917430000000005</v>
      </c>
      <c r="Q175" s="146"/>
      <c r="R175" s="147">
        <f>SUM(R176:R199)</f>
        <v>10.664878</v>
      </c>
      <c r="S175" s="146"/>
      <c r="T175" s="148">
        <f>SUM(T176:T199)</f>
        <v>0</v>
      </c>
      <c r="AR175" s="142" t="s">
        <v>77</v>
      </c>
      <c r="AT175" s="149" t="s">
        <v>71</v>
      </c>
      <c r="AU175" s="149" t="s">
        <v>80</v>
      </c>
      <c r="AY175" s="142" t="s">
        <v>145</v>
      </c>
      <c r="BK175" s="150">
        <f>SUM(BK176:BK199)</f>
        <v>0</v>
      </c>
    </row>
    <row r="176" spans="2:65" s="1" customFormat="1" ht="34.25" customHeight="1">
      <c r="B176" s="153"/>
      <c r="C176" s="154" t="s">
        <v>281</v>
      </c>
      <c r="D176" s="154" t="s">
        <v>150</v>
      </c>
      <c r="E176" s="155" t="s">
        <v>282</v>
      </c>
      <c r="F176" s="156" t="s">
        <v>283</v>
      </c>
      <c r="G176" s="157" t="s">
        <v>153</v>
      </c>
      <c r="H176" s="158">
        <v>5.3029999999999999</v>
      </c>
      <c r="I176" s="159">
        <v>0</v>
      </c>
      <c r="J176" s="159">
        <f>ROUND(I176*H176,2)</f>
        <v>0</v>
      </c>
      <c r="K176" s="156" t="s">
        <v>1812</v>
      </c>
      <c r="L176" s="39"/>
      <c r="M176" s="160" t="s">
        <v>5</v>
      </c>
      <c r="N176" s="161" t="s">
        <v>43</v>
      </c>
      <c r="O176" s="162">
        <v>0.115</v>
      </c>
      <c r="P176" s="162">
        <f>O176*H176</f>
        <v>0.60984499999999997</v>
      </c>
      <c r="Q176" s="162">
        <v>0</v>
      </c>
      <c r="R176" s="162">
        <f>Q176*H176</f>
        <v>0</v>
      </c>
      <c r="S176" s="162">
        <v>0</v>
      </c>
      <c r="T176" s="163">
        <f>S176*H176</f>
        <v>0</v>
      </c>
      <c r="AR176" s="24" t="s">
        <v>155</v>
      </c>
      <c r="AT176" s="24" t="s">
        <v>150</v>
      </c>
      <c r="AU176" s="24" t="s">
        <v>146</v>
      </c>
      <c r="AY176" s="24" t="s">
        <v>145</v>
      </c>
      <c r="BE176" s="164">
        <f>IF(N176="základní",J176,0)</f>
        <v>0</v>
      </c>
      <c r="BF176" s="164">
        <f>IF(N176="snížená",J176,0)</f>
        <v>0</v>
      </c>
      <c r="BG176" s="164">
        <f>IF(N176="zákl. přenesená",J176,0)</f>
        <v>0</v>
      </c>
      <c r="BH176" s="164">
        <f>IF(N176="sníž. přenesená",J176,0)</f>
        <v>0</v>
      </c>
      <c r="BI176" s="164">
        <f>IF(N176="nulová",J176,0)</f>
        <v>0</v>
      </c>
      <c r="BJ176" s="24" t="s">
        <v>77</v>
      </c>
      <c r="BK176" s="164">
        <f>ROUND(I176*H176,2)</f>
        <v>0</v>
      </c>
      <c r="BL176" s="24" t="s">
        <v>155</v>
      </c>
      <c r="BM176" s="24" t="s">
        <v>284</v>
      </c>
    </row>
    <row r="177" spans="2:65" s="11" customFormat="1">
      <c r="B177" s="165"/>
      <c r="D177" s="166" t="s">
        <v>157</v>
      </c>
      <c r="E177" s="167" t="s">
        <v>5</v>
      </c>
      <c r="F177" s="168" t="s">
        <v>285</v>
      </c>
      <c r="H177" s="169">
        <v>0.9</v>
      </c>
      <c r="L177" s="165"/>
      <c r="M177" s="170"/>
      <c r="N177" s="171"/>
      <c r="O177" s="171"/>
      <c r="P177" s="171"/>
      <c r="Q177" s="171"/>
      <c r="R177" s="171"/>
      <c r="S177" s="171"/>
      <c r="T177" s="172"/>
      <c r="AT177" s="167" t="s">
        <v>157</v>
      </c>
      <c r="AU177" s="167" t="s">
        <v>146</v>
      </c>
      <c r="AV177" s="11" t="s">
        <v>80</v>
      </c>
      <c r="AW177" s="11" t="s">
        <v>35</v>
      </c>
      <c r="AX177" s="11" t="s">
        <v>72</v>
      </c>
      <c r="AY177" s="167" t="s">
        <v>145</v>
      </c>
    </row>
    <row r="178" spans="2:65" s="11" customFormat="1">
      <c r="B178" s="165"/>
      <c r="D178" s="166" t="s">
        <v>157</v>
      </c>
      <c r="E178" s="167" t="s">
        <v>5</v>
      </c>
      <c r="F178" s="168" t="s">
        <v>286</v>
      </c>
      <c r="H178" s="169">
        <v>4.4029999999999996</v>
      </c>
      <c r="L178" s="165"/>
      <c r="M178" s="170"/>
      <c r="N178" s="171"/>
      <c r="O178" s="171"/>
      <c r="P178" s="171"/>
      <c r="Q178" s="171"/>
      <c r="R178" s="171"/>
      <c r="S178" s="171"/>
      <c r="T178" s="172"/>
      <c r="AT178" s="167" t="s">
        <v>157</v>
      </c>
      <c r="AU178" s="167" t="s">
        <v>146</v>
      </c>
      <c r="AV178" s="11" t="s">
        <v>80</v>
      </c>
      <c r="AW178" s="11" t="s">
        <v>35</v>
      </c>
      <c r="AX178" s="11" t="s">
        <v>72</v>
      </c>
      <c r="AY178" s="167" t="s">
        <v>145</v>
      </c>
    </row>
    <row r="179" spans="2:65" s="13" customFormat="1">
      <c r="B179" s="180"/>
      <c r="D179" s="166" t="s">
        <v>157</v>
      </c>
      <c r="E179" s="181" t="s">
        <v>5</v>
      </c>
      <c r="F179" s="182" t="s">
        <v>160</v>
      </c>
      <c r="H179" s="183">
        <v>5.3029999999999999</v>
      </c>
      <c r="L179" s="180"/>
      <c r="M179" s="184"/>
      <c r="N179" s="185"/>
      <c r="O179" s="185"/>
      <c r="P179" s="185"/>
      <c r="Q179" s="185"/>
      <c r="R179" s="185"/>
      <c r="S179" s="185"/>
      <c r="T179" s="186"/>
      <c r="AT179" s="181" t="s">
        <v>157</v>
      </c>
      <c r="AU179" s="181" t="s">
        <v>146</v>
      </c>
      <c r="AV179" s="13" t="s">
        <v>155</v>
      </c>
      <c r="AW179" s="13" t="s">
        <v>35</v>
      </c>
      <c r="AX179" s="13" t="s">
        <v>77</v>
      </c>
      <c r="AY179" s="181" t="s">
        <v>145</v>
      </c>
    </row>
    <row r="180" spans="2:65" s="1" customFormat="1" ht="14.4" customHeight="1">
      <c r="B180" s="153"/>
      <c r="C180" s="187" t="s">
        <v>287</v>
      </c>
      <c r="D180" s="187" t="s">
        <v>250</v>
      </c>
      <c r="E180" s="188" t="s">
        <v>288</v>
      </c>
      <c r="F180" s="189" t="s">
        <v>289</v>
      </c>
      <c r="G180" s="190" t="s">
        <v>290</v>
      </c>
      <c r="H180" s="191">
        <v>9.5449999999999999</v>
      </c>
      <c r="I180" s="159">
        <v>0</v>
      </c>
      <c r="J180" s="192">
        <f>ROUND(I180*H180,2)</f>
        <v>0</v>
      </c>
      <c r="K180" s="156" t="s">
        <v>1812</v>
      </c>
      <c r="L180" s="193"/>
      <c r="M180" s="194" t="s">
        <v>5</v>
      </c>
      <c r="N180" s="195" t="s">
        <v>43</v>
      </c>
      <c r="O180" s="162">
        <v>0</v>
      </c>
      <c r="P180" s="162">
        <f>O180*H180</f>
        <v>0</v>
      </c>
      <c r="Q180" s="162">
        <v>1</v>
      </c>
      <c r="R180" s="162">
        <f>Q180*H180</f>
        <v>9.5449999999999999</v>
      </c>
      <c r="S180" s="162">
        <v>0</v>
      </c>
      <c r="T180" s="163">
        <f>S180*H180</f>
        <v>0</v>
      </c>
      <c r="AR180" s="24" t="s">
        <v>198</v>
      </c>
      <c r="AT180" s="24" t="s">
        <v>250</v>
      </c>
      <c r="AU180" s="24" t="s">
        <v>146</v>
      </c>
      <c r="AY180" s="24" t="s">
        <v>145</v>
      </c>
      <c r="BE180" s="164">
        <f>IF(N180="základní",J180,0)</f>
        <v>0</v>
      </c>
      <c r="BF180" s="164">
        <f>IF(N180="snížená",J180,0)</f>
        <v>0</v>
      </c>
      <c r="BG180" s="164">
        <f>IF(N180="zákl. přenesená",J180,0)</f>
        <v>0</v>
      </c>
      <c r="BH180" s="164">
        <f>IF(N180="sníž. přenesená",J180,0)</f>
        <v>0</v>
      </c>
      <c r="BI180" s="164">
        <f>IF(N180="nulová",J180,0)</f>
        <v>0</v>
      </c>
      <c r="BJ180" s="24" t="s">
        <v>77</v>
      </c>
      <c r="BK180" s="164">
        <f>ROUND(I180*H180,2)</f>
        <v>0</v>
      </c>
      <c r="BL180" s="24" t="s">
        <v>155</v>
      </c>
      <c r="BM180" s="24" t="s">
        <v>291</v>
      </c>
    </row>
    <row r="181" spans="2:65" s="11" customFormat="1">
      <c r="B181" s="165"/>
      <c r="D181" s="166" t="s">
        <v>157</v>
      </c>
      <c r="E181" s="167" t="s">
        <v>5</v>
      </c>
      <c r="F181" s="168" t="s">
        <v>292</v>
      </c>
      <c r="H181" s="169">
        <v>9.5449999999999999</v>
      </c>
      <c r="L181" s="165"/>
      <c r="M181" s="170"/>
      <c r="N181" s="171"/>
      <c r="O181" s="171"/>
      <c r="P181" s="171"/>
      <c r="Q181" s="171"/>
      <c r="R181" s="171"/>
      <c r="S181" s="171"/>
      <c r="T181" s="172"/>
      <c r="AT181" s="167" t="s">
        <v>157</v>
      </c>
      <c r="AU181" s="167" t="s">
        <v>146</v>
      </c>
      <c r="AV181" s="11" t="s">
        <v>80</v>
      </c>
      <c r="AW181" s="11" t="s">
        <v>35</v>
      </c>
      <c r="AX181" s="11" t="s">
        <v>77</v>
      </c>
      <c r="AY181" s="167" t="s">
        <v>145</v>
      </c>
    </row>
    <row r="182" spans="2:65" s="1" customFormat="1" ht="22.75" customHeight="1">
      <c r="B182" s="153"/>
      <c r="C182" s="154" t="s">
        <v>293</v>
      </c>
      <c r="D182" s="154" t="s">
        <v>150</v>
      </c>
      <c r="E182" s="155" t="s">
        <v>294</v>
      </c>
      <c r="F182" s="156" t="s">
        <v>295</v>
      </c>
      <c r="G182" s="157" t="s">
        <v>195</v>
      </c>
      <c r="H182" s="158">
        <v>10.605</v>
      </c>
      <c r="I182" s="159">
        <v>0</v>
      </c>
      <c r="J182" s="159">
        <f>ROUND(I182*H182,2)</f>
        <v>0</v>
      </c>
      <c r="K182" s="156" t="s">
        <v>1812</v>
      </c>
      <c r="L182" s="39"/>
      <c r="M182" s="160" t="s">
        <v>5</v>
      </c>
      <c r="N182" s="161" t="s">
        <v>43</v>
      </c>
      <c r="O182" s="162">
        <v>0.13</v>
      </c>
      <c r="P182" s="162">
        <f>O182*H182</f>
        <v>1.3786500000000002</v>
      </c>
      <c r="Q182" s="162">
        <v>0</v>
      </c>
      <c r="R182" s="162">
        <f>Q182*H182</f>
        <v>0</v>
      </c>
      <c r="S182" s="162">
        <v>0</v>
      </c>
      <c r="T182" s="163">
        <f>S182*H182</f>
        <v>0</v>
      </c>
      <c r="AR182" s="24" t="s">
        <v>155</v>
      </c>
      <c r="AT182" s="24" t="s">
        <v>150</v>
      </c>
      <c r="AU182" s="24" t="s">
        <v>146</v>
      </c>
      <c r="AY182" s="24" t="s">
        <v>145</v>
      </c>
      <c r="BE182" s="164">
        <f>IF(N182="základní",J182,0)</f>
        <v>0</v>
      </c>
      <c r="BF182" s="164">
        <f>IF(N182="snížená",J182,0)</f>
        <v>0</v>
      </c>
      <c r="BG182" s="164">
        <f>IF(N182="zákl. přenesená",J182,0)</f>
        <v>0</v>
      </c>
      <c r="BH182" s="164">
        <f>IF(N182="sníž. přenesená",J182,0)</f>
        <v>0</v>
      </c>
      <c r="BI182" s="164">
        <f>IF(N182="nulová",J182,0)</f>
        <v>0</v>
      </c>
      <c r="BJ182" s="24" t="s">
        <v>77</v>
      </c>
      <c r="BK182" s="164">
        <f>ROUND(I182*H182,2)</f>
        <v>0</v>
      </c>
      <c r="BL182" s="24" t="s">
        <v>155</v>
      </c>
      <c r="BM182" s="24" t="s">
        <v>296</v>
      </c>
    </row>
    <row r="183" spans="2:65" s="11" customFormat="1">
      <c r="B183" s="165"/>
      <c r="D183" s="166" t="s">
        <v>157</v>
      </c>
      <c r="E183" s="167" t="s">
        <v>5</v>
      </c>
      <c r="F183" s="168" t="s">
        <v>297</v>
      </c>
      <c r="H183" s="169">
        <v>1.8</v>
      </c>
      <c r="L183" s="165"/>
      <c r="M183" s="170"/>
      <c r="N183" s="171"/>
      <c r="O183" s="171"/>
      <c r="P183" s="171"/>
      <c r="Q183" s="171"/>
      <c r="R183" s="171"/>
      <c r="S183" s="171"/>
      <c r="T183" s="172"/>
      <c r="AT183" s="167" t="s">
        <v>157</v>
      </c>
      <c r="AU183" s="167" t="s">
        <v>146</v>
      </c>
      <c r="AV183" s="11" t="s">
        <v>80</v>
      </c>
      <c r="AW183" s="11" t="s">
        <v>35</v>
      </c>
      <c r="AX183" s="11" t="s">
        <v>72</v>
      </c>
      <c r="AY183" s="167" t="s">
        <v>145</v>
      </c>
    </row>
    <row r="184" spans="2:65" s="11" customFormat="1">
      <c r="B184" s="165"/>
      <c r="D184" s="166" t="s">
        <v>157</v>
      </c>
      <c r="E184" s="167" t="s">
        <v>5</v>
      </c>
      <c r="F184" s="168" t="s">
        <v>298</v>
      </c>
      <c r="H184" s="169">
        <v>8.8049999999999997</v>
      </c>
      <c r="L184" s="165"/>
      <c r="M184" s="170"/>
      <c r="N184" s="171"/>
      <c r="O184" s="171"/>
      <c r="P184" s="171"/>
      <c r="Q184" s="171"/>
      <c r="R184" s="171"/>
      <c r="S184" s="171"/>
      <c r="T184" s="172"/>
      <c r="AT184" s="167" t="s">
        <v>157</v>
      </c>
      <c r="AU184" s="167" t="s">
        <v>146</v>
      </c>
      <c r="AV184" s="11" t="s">
        <v>80</v>
      </c>
      <c r="AW184" s="11" t="s">
        <v>35</v>
      </c>
      <c r="AX184" s="11" t="s">
        <v>72</v>
      </c>
      <c r="AY184" s="167" t="s">
        <v>145</v>
      </c>
    </row>
    <row r="185" spans="2:65" s="13" customFormat="1">
      <c r="B185" s="180"/>
      <c r="D185" s="166" t="s">
        <v>157</v>
      </c>
      <c r="E185" s="181" t="s">
        <v>5</v>
      </c>
      <c r="F185" s="182" t="s">
        <v>160</v>
      </c>
      <c r="H185" s="183">
        <v>10.605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157</v>
      </c>
      <c r="AU185" s="181" t="s">
        <v>146</v>
      </c>
      <c r="AV185" s="13" t="s">
        <v>155</v>
      </c>
      <c r="AW185" s="13" t="s">
        <v>35</v>
      </c>
      <c r="AX185" s="13" t="s">
        <v>77</v>
      </c>
      <c r="AY185" s="181" t="s">
        <v>145</v>
      </c>
    </row>
    <row r="186" spans="2:65" s="1" customFormat="1" ht="14.4" customHeight="1">
      <c r="B186" s="153"/>
      <c r="C186" s="187" t="s">
        <v>299</v>
      </c>
      <c r="D186" s="187" t="s">
        <v>250</v>
      </c>
      <c r="E186" s="188" t="s">
        <v>300</v>
      </c>
      <c r="F186" s="189" t="s">
        <v>301</v>
      </c>
      <c r="G186" s="190" t="s">
        <v>153</v>
      </c>
      <c r="H186" s="191">
        <v>1.1140000000000001</v>
      </c>
      <c r="I186" s="159">
        <v>0</v>
      </c>
      <c r="J186" s="192">
        <f>ROUND(I186*H186,2)</f>
        <v>0</v>
      </c>
      <c r="K186" s="189" t="s">
        <v>5</v>
      </c>
      <c r="L186" s="193"/>
      <c r="M186" s="194" t="s">
        <v>5</v>
      </c>
      <c r="N186" s="195" t="s">
        <v>43</v>
      </c>
      <c r="O186" s="162">
        <v>0</v>
      </c>
      <c r="P186" s="162">
        <f>O186*H186</f>
        <v>0</v>
      </c>
      <c r="Q186" s="162">
        <v>1</v>
      </c>
      <c r="R186" s="162">
        <f>Q186*H186</f>
        <v>1.1140000000000001</v>
      </c>
      <c r="S186" s="162">
        <v>0</v>
      </c>
      <c r="T186" s="163">
        <f>S186*H186</f>
        <v>0</v>
      </c>
      <c r="AR186" s="24" t="s">
        <v>198</v>
      </c>
      <c r="AT186" s="24" t="s">
        <v>250</v>
      </c>
      <c r="AU186" s="24" t="s">
        <v>146</v>
      </c>
      <c r="AY186" s="24" t="s">
        <v>145</v>
      </c>
      <c r="BE186" s="164">
        <f>IF(N186="základní",J186,0)</f>
        <v>0</v>
      </c>
      <c r="BF186" s="164">
        <f>IF(N186="snížená",J186,0)</f>
        <v>0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24" t="s">
        <v>77</v>
      </c>
      <c r="BK186" s="164">
        <f>ROUND(I186*H186,2)</f>
        <v>0</v>
      </c>
      <c r="BL186" s="24" t="s">
        <v>155</v>
      </c>
      <c r="BM186" s="24" t="s">
        <v>302</v>
      </c>
    </row>
    <row r="187" spans="2:65" s="11" customFormat="1">
      <c r="B187" s="165"/>
      <c r="D187" s="166" t="s">
        <v>157</v>
      </c>
      <c r="E187" s="167" t="s">
        <v>5</v>
      </c>
      <c r="F187" s="168" t="s">
        <v>303</v>
      </c>
      <c r="H187" s="169">
        <v>1.1140000000000001</v>
      </c>
      <c r="L187" s="165"/>
      <c r="M187" s="170"/>
      <c r="N187" s="171"/>
      <c r="O187" s="171"/>
      <c r="P187" s="171"/>
      <c r="Q187" s="171"/>
      <c r="R187" s="171"/>
      <c r="S187" s="171"/>
      <c r="T187" s="172"/>
      <c r="AT187" s="167" t="s">
        <v>157</v>
      </c>
      <c r="AU187" s="167" t="s">
        <v>146</v>
      </c>
      <c r="AV187" s="11" t="s">
        <v>80</v>
      </c>
      <c r="AW187" s="11" t="s">
        <v>35</v>
      </c>
      <c r="AX187" s="11" t="s">
        <v>77</v>
      </c>
      <c r="AY187" s="167" t="s">
        <v>145</v>
      </c>
    </row>
    <row r="188" spans="2:65" s="1" customFormat="1" ht="34.25" customHeight="1">
      <c r="B188" s="153"/>
      <c r="C188" s="154" t="s">
        <v>304</v>
      </c>
      <c r="D188" s="154" t="s">
        <v>150</v>
      </c>
      <c r="E188" s="155" t="s">
        <v>305</v>
      </c>
      <c r="F188" s="156" t="s">
        <v>306</v>
      </c>
      <c r="G188" s="157" t="s">
        <v>195</v>
      </c>
      <c r="H188" s="158">
        <v>23</v>
      </c>
      <c r="I188" s="159">
        <v>0</v>
      </c>
      <c r="J188" s="159">
        <f>ROUND(I188*H188,2)</f>
        <v>0</v>
      </c>
      <c r="K188" s="156" t="s">
        <v>1812</v>
      </c>
      <c r="L188" s="39"/>
      <c r="M188" s="160" t="s">
        <v>5</v>
      </c>
      <c r="N188" s="161" t="s">
        <v>43</v>
      </c>
      <c r="O188" s="162">
        <v>7.6999999999999999E-2</v>
      </c>
      <c r="P188" s="162">
        <f>O188*H188</f>
        <v>1.7709999999999999</v>
      </c>
      <c r="Q188" s="162">
        <v>0</v>
      </c>
      <c r="R188" s="162">
        <f>Q188*H188</f>
        <v>0</v>
      </c>
      <c r="S188" s="162">
        <v>0</v>
      </c>
      <c r="T188" s="163">
        <f>S188*H188</f>
        <v>0</v>
      </c>
      <c r="AR188" s="24" t="s">
        <v>155</v>
      </c>
      <c r="AT188" s="24" t="s">
        <v>150</v>
      </c>
      <c r="AU188" s="24" t="s">
        <v>146</v>
      </c>
      <c r="AY188" s="24" t="s">
        <v>145</v>
      </c>
      <c r="BE188" s="164">
        <f>IF(N188="základní",J188,0)</f>
        <v>0</v>
      </c>
      <c r="BF188" s="164">
        <f>IF(N188="snížená",J188,0)</f>
        <v>0</v>
      </c>
      <c r="BG188" s="164">
        <f>IF(N188="zákl. přenesená",J188,0)</f>
        <v>0</v>
      </c>
      <c r="BH188" s="164">
        <f>IF(N188="sníž. přenesená",J188,0)</f>
        <v>0</v>
      </c>
      <c r="BI188" s="164">
        <f>IF(N188="nulová",J188,0)</f>
        <v>0</v>
      </c>
      <c r="BJ188" s="24" t="s">
        <v>77</v>
      </c>
      <c r="BK188" s="164">
        <f>ROUND(I188*H188,2)</f>
        <v>0</v>
      </c>
      <c r="BL188" s="24" t="s">
        <v>155</v>
      </c>
      <c r="BM188" s="24" t="s">
        <v>307</v>
      </c>
    </row>
    <row r="189" spans="2:65" s="11" customFormat="1">
      <c r="B189" s="165"/>
      <c r="D189" s="166" t="s">
        <v>157</v>
      </c>
      <c r="E189" s="167" t="s">
        <v>5</v>
      </c>
      <c r="F189" s="168" t="s">
        <v>308</v>
      </c>
      <c r="H189" s="169">
        <v>5</v>
      </c>
      <c r="L189" s="165"/>
      <c r="M189" s="170"/>
      <c r="N189" s="171"/>
      <c r="O189" s="171"/>
      <c r="P189" s="171"/>
      <c r="Q189" s="171"/>
      <c r="R189" s="171"/>
      <c r="S189" s="171"/>
      <c r="T189" s="172"/>
      <c r="AT189" s="167" t="s">
        <v>157</v>
      </c>
      <c r="AU189" s="167" t="s">
        <v>146</v>
      </c>
      <c r="AV189" s="11" t="s">
        <v>80</v>
      </c>
      <c r="AW189" s="11" t="s">
        <v>35</v>
      </c>
      <c r="AX189" s="11" t="s">
        <v>72</v>
      </c>
      <c r="AY189" s="167" t="s">
        <v>145</v>
      </c>
    </row>
    <row r="190" spans="2:65" s="11" customFormat="1">
      <c r="B190" s="165"/>
      <c r="D190" s="166" t="s">
        <v>157</v>
      </c>
      <c r="E190" s="167" t="s">
        <v>5</v>
      </c>
      <c r="F190" s="168" t="s">
        <v>309</v>
      </c>
      <c r="H190" s="169">
        <v>18</v>
      </c>
      <c r="L190" s="165"/>
      <c r="M190" s="170"/>
      <c r="N190" s="171"/>
      <c r="O190" s="171"/>
      <c r="P190" s="171"/>
      <c r="Q190" s="171"/>
      <c r="R190" s="171"/>
      <c r="S190" s="171"/>
      <c r="T190" s="172"/>
      <c r="AT190" s="167" t="s">
        <v>157</v>
      </c>
      <c r="AU190" s="167" t="s">
        <v>146</v>
      </c>
      <c r="AV190" s="11" t="s">
        <v>80</v>
      </c>
      <c r="AW190" s="11" t="s">
        <v>35</v>
      </c>
      <c r="AX190" s="11" t="s">
        <v>72</v>
      </c>
      <c r="AY190" s="167" t="s">
        <v>145</v>
      </c>
    </row>
    <row r="191" spans="2:65" s="13" customFormat="1">
      <c r="B191" s="180"/>
      <c r="D191" s="166" t="s">
        <v>157</v>
      </c>
      <c r="E191" s="181" t="s">
        <v>5</v>
      </c>
      <c r="F191" s="182" t="s">
        <v>160</v>
      </c>
      <c r="H191" s="183">
        <v>23</v>
      </c>
      <c r="L191" s="180"/>
      <c r="M191" s="184"/>
      <c r="N191" s="185"/>
      <c r="O191" s="185"/>
      <c r="P191" s="185"/>
      <c r="Q191" s="185"/>
      <c r="R191" s="185"/>
      <c r="S191" s="185"/>
      <c r="T191" s="186"/>
      <c r="AT191" s="181" t="s">
        <v>157</v>
      </c>
      <c r="AU191" s="181" t="s">
        <v>146</v>
      </c>
      <c r="AV191" s="13" t="s">
        <v>155</v>
      </c>
      <c r="AW191" s="13" t="s">
        <v>35</v>
      </c>
      <c r="AX191" s="13" t="s">
        <v>77</v>
      </c>
      <c r="AY191" s="181" t="s">
        <v>145</v>
      </c>
    </row>
    <row r="192" spans="2:65" s="1" customFormat="1" ht="14.4" customHeight="1">
      <c r="B192" s="153"/>
      <c r="C192" s="187" t="s">
        <v>310</v>
      </c>
      <c r="D192" s="187" t="s">
        <v>250</v>
      </c>
      <c r="E192" s="188" t="s">
        <v>311</v>
      </c>
      <c r="F192" s="189" t="s">
        <v>312</v>
      </c>
      <c r="G192" s="190" t="s">
        <v>313</v>
      </c>
      <c r="H192" s="191">
        <v>0.57499999999999996</v>
      </c>
      <c r="I192" s="159">
        <v>0</v>
      </c>
      <c r="J192" s="192">
        <f>ROUND(I192*H192,2)</f>
        <v>0</v>
      </c>
      <c r="K192" s="156" t="s">
        <v>1812</v>
      </c>
      <c r="L192" s="193"/>
      <c r="M192" s="194" t="s">
        <v>5</v>
      </c>
      <c r="N192" s="195" t="s">
        <v>43</v>
      </c>
      <c r="O192" s="162">
        <v>0</v>
      </c>
      <c r="P192" s="162">
        <f>O192*H192</f>
        <v>0</v>
      </c>
      <c r="Q192" s="162">
        <v>1E-3</v>
      </c>
      <c r="R192" s="162">
        <f>Q192*H192</f>
        <v>5.7499999999999999E-4</v>
      </c>
      <c r="S192" s="162">
        <v>0</v>
      </c>
      <c r="T192" s="163">
        <f>S192*H192</f>
        <v>0</v>
      </c>
      <c r="AR192" s="24" t="s">
        <v>198</v>
      </c>
      <c r="AT192" s="24" t="s">
        <v>250</v>
      </c>
      <c r="AU192" s="24" t="s">
        <v>146</v>
      </c>
      <c r="AY192" s="24" t="s">
        <v>145</v>
      </c>
      <c r="BE192" s="164">
        <f>IF(N192="základní",J192,0)</f>
        <v>0</v>
      </c>
      <c r="BF192" s="164">
        <f>IF(N192="snížená",J192,0)</f>
        <v>0</v>
      </c>
      <c r="BG192" s="164">
        <f>IF(N192="zákl. přenesená",J192,0)</f>
        <v>0</v>
      </c>
      <c r="BH192" s="164">
        <f>IF(N192="sníž. přenesená",J192,0)</f>
        <v>0</v>
      </c>
      <c r="BI192" s="164">
        <f>IF(N192="nulová",J192,0)</f>
        <v>0</v>
      </c>
      <c r="BJ192" s="24" t="s">
        <v>77</v>
      </c>
      <c r="BK192" s="164">
        <f>ROUND(I192*H192,2)</f>
        <v>0</v>
      </c>
      <c r="BL192" s="24" t="s">
        <v>155</v>
      </c>
      <c r="BM192" s="24" t="s">
        <v>314</v>
      </c>
    </row>
    <row r="193" spans="2:65" s="11" customFormat="1">
      <c r="B193" s="165"/>
      <c r="D193" s="166" t="s">
        <v>157</v>
      </c>
      <c r="E193" s="167" t="s">
        <v>5</v>
      </c>
      <c r="F193" s="168" t="s">
        <v>315</v>
      </c>
      <c r="H193" s="169">
        <v>0.57499999999999996</v>
      </c>
      <c r="L193" s="165"/>
      <c r="M193" s="170"/>
      <c r="N193" s="171"/>
      <c r="O193" s="171"/>
      <c r="P193" s="171"/>
      <c r="Q193" s="171"/>
      <c r="R193" s="171"/>
      <c r="S193" s="171"/>
      <c r="T193" s="172"/>
      <c r="AT193" s="167" t="s">
        <v>157</v>
      </c>
      <c r="AU193" s="167" t="s">
        <v>146</v>
      </c>
      <c r="AV193" s="11" t="s">
        <v>80</v>
      </c>
      <c r="AW193" s="11" t="s">
        <v>35</v>
      </c>
      <c r="AX193" s="11" t="s">
        <v>77</v>
      </c>
      <c r="AY193" s="167" t="s">
        <v>145</v>
      </c>
    </row>
    <row r="194" spans="2:65" s="1" customFormat="1" ht="22.75" customHeight="1">
      <c r="B194" s="153"/>
      <c r="C194" s="154" t="s">
        <v>316</v>
      </c>
      <c r="D194" s="154" t="s">
        <v>150</v>
      </c>
      <c r="E194" s="155" t="s">
        <v>317</v>
      </c>
      <c r="F194" s="156" t="s">
        <v>318</v>
      </c>
      <c r="G194" s="157" t="s">
        <v>195</v>
      </c>
      <c r="H194" s="158">
        <v>8.8379999999999992</v>
      </c>
      <c r="I194" s="159">
        <v>0</v>
      </c>
      <c r="J194" s="159">
        <f>ROUND(I194*H194,2)</f>
        <v>0</v>
      </c>
      <c r="K194" s="156" t="s">
        <v>1812</v>
      </c>
      <c r="L194" s="39"/>
      <c r="M194" s="160" t="s">
        <v>5</v>
      </c>
      <c r="N194" s="161" t="s">
        <v>43</v>
      </c>
      <c r="O194" s="162">
        <v>0.19600000000000001</v>
      </c>
      <c r="P194" s="162">
        <f>O194*H194</f>
        <v>1.732248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AR194" s="24" t="s">
        <v>155</v>
      </c>
      <c r="AT194" s="24" t="s">
        <v>150</v>
      </c>
      <c r="AU194" s="24" t="s">
        <v>146</v>
      </c>
      <c r="AY194" s="24" t="s">
        <v>145</v>
      </c>
      <c r="BE194" s="164">
        <f>IF(N194="základní",J194,0)</f>
        <v>0</v>
      </c>
      <c r="BF194" s="164">
        <f>IF(N194="snížená",J194,0)</f>
        <v>0</v>
      </c>
      <c r="BG194" s="164">
        <f>IF(N194="zákl. přenesená",J194,0)</f>
        <v>0</v>
      </c>
      <c r="BH194" s="164">
        <f>IF(N194="sníž. přenesená",J194,0)</f>
        <v>0</v>
      </c>
      <c r="BI194" s="164">
        <f>IF(N194="nulová",J194,0)</f>
        <v>0</v>
      </c>
      <c r="BJ194" s="24" t="s">
        <v>77</v>
      </c>
      <c r="BK194" s="164">
        <f>ROUND(I194*H194,2)</f>
        <v>0</v>
      </c>
      <c r="BL194" s="24" t="s">
        <v>155</v>
      </c>
      <c r="BM194" s="24" t="s">
        <v>319</v>
      </c>
    </row>
    <row r="195" spans="2:65" s="11" customFormat="1">
      <c r="B195" s="165"/>
      <c r="D195" s="166" t="s">
        <v>157</v>
      </c>
      <c r="E195" s="167" t="s">
        <v>5</v>
      </c>
      <c r="F195" s="168" t="s">
        <v>320</v>
      </c>
      <c r="H195" s="169">
        <v>1.5</v>
      </c>
      <c r="L195" s="165"/>
      <c r="M195" s="170"/>
      <c r="N195" s="171"/>
      <c r="O195" s="171"/>
      <c r="P195" s="171"/>
      <c r="Q195" s="171"/>
      <c r="R195" s="171"/>
      <c r="S195" s="171"/>
      <c r="T195" s="172"/>
      <c r="AT195" s="167" t="s">
        <v>157</v>
      </c>
      <c r="AU195" s="167" t="s">
        <v>146</v>
      </c>
      <c r="AV195" s="11" t="s">
        <v>80</v>
      </c>
      <c r="AW195" s="11" t="s">
        <v>35</v>
      </c>
      <c r="AX195" s="11" t="s">
        <v>72</v>
      </c>
      <c r="AY195" s="167" t="s">
        <v>145</v>
      </c>
    </row>
    <row r="196" spans="2:65" s="11" customFormat="1">
      <c r="B196" s="165"/>
      <c r="D196" s="166" t="s">
        <v>157</v>
      </c>
      <c r="E196" s="167" t="s">
        <v>5</v>
      </c>
      <c r="F196" s="168" t="s">
        <v>321</v>
      </c>
      <c r="H196" s="169">
        <v>7.3380000000000001</v>
      </c>
      <c r="L196" s="165"/>
      <c r="M196" s="170"/>
      <c r="N196" s="171"/>
      <c r="O196" s="171"/>
      <c r="P196" s="171"/>
      <c r="Q196" s="171"/>
      <c r="R196" s="171"/>
      <c r="S196" s="171"/>
      <c r="T196" s="172"/>
      <c r="AT196" s="167" t="s">
        <v>157</v>
      </c>
      <c r="AU196" s="167" t="s">
        <v>146</v>
      </c>
      <c r="AV196" s="11" t="s">
        <v>80</v>
      </c>
      <c r="AW196" s="11" t="s">
        <v>35</v>
      </c>
      <c r="AX196" s="11" t="s">
        <v>72</v>
      </c>
      <c r="AY196" s="167" t="s">
        <v>145</v>
      </c>
    </row>
    <row r="197" spans="2:65" s="13" customFormat="1">
      <c r="B197" s="180"/>
      <c r="D197" s="166" t="s">
        <v>157</v>
      </c>
      <c r="E197" s="181" t="s">
        <v>5</v>
      </c>
      <c r="F197" s="182" t="s">
        <v>160</v>
      </c>
      <c r="H197" s="183">
        <v>8.8379999999999992</v>
      </c>
      <c r="L197" s="180"/>
      <c r="M197" s="184"/>
      <c r="N197" s="185"/>
      <c r="O197" s="185"/>
      <c r="P197" s="185"/>
      <c r="Q197" s="185"/>
      <c r="R197" s="185"/>
      <c r="S197" s="185"/>
      <c r="T197" s="186"/>
      <c r="AT197" s="181" t="s">
        <v>157</v>
      </c>
      <c r="AU197" s="181" t="s">
        <v>146</v>
      </c>
      <c r="AV197" s="13" t="s">
        <v>155</v>
      </c>
      <c r="AW197" s="13" t="s">
        <v>35</v>
      </c>
      <c r="AX197" s="13" t="s">
        <v>77</v>
      </c>
      <c r="AY197" s="181" t="s">
        <v>145</v>
      </c>
    </row>
    <row r="198" spans="2:65" s="1" customFormat="1" ht="14.4" customHeight="1">
      <c r="B198" s="153"/>
      <c r="C198" s="187" t="s">
        <v>322</v>
      </c>
      <c r="D198" s="187" t="s">
        <v>250</v>
      </c>
      <c r="E198" s="188" t="s">
        <v>323</v>
      </c>
      <c r="F198" s="189" t="s">
        <v>324</v>
      </c>
      <c r="G198" s="190" t="s">
        <v>195</v>
      </c>
      <c r="H198" s="191">
        <v>10.606</v>
      </c>
      <c r="I198" s="159">
        <v>0</v>
      </c>
      <c r="J198" s="192">
        <f>ROUND(I198*H198,2)</f>
        <v>0</v>
      </c>
      <c r="K198" s="156" t="s">
        <v>1812</v>
      </c>
      <c r="L198" s="193"/>
      <c r="M198" s="194" t="s">
        <v>5</v>
      </c>
      <c r="N198" s="195" t="s">
        <v>43</v>
      </c>
      <c r="O198" s="162">
        <v>0</v>
      </c>
      <c r="P198" s="162">
        <f>O198*H198</f>
        <v>0</v>
      </c>
      <c r="Q198" s="162">
        <v>5.0000000000000001E-4</v>
      </c>
      <c r="R198" s="162">
        <f>Q198*H198</f>
        <v>5.3030000000000004E-3</v>
      </c>
      <c r="S198" s="162">
        <v>0</v>
      </c>
      <c r="T198" s="163">
        <f>S198*H198</f>
        <v>0</v>
      </c>
      <c r="AR198" s="24" t="s">
        <v>198</v>
      </c>
      <c r="AT198" s="24" t="s">
        <v>250</v>
      </c>
      <c r="AU198" s="24" t="s">
        <v>146</v>
      </c>
      <c r="AY198" s="24" t="s">
        <v>145</v>
      </c>
      <c r="BE198" s="164">
        <f>IF(N198="základní",J198,0)</f>
        <v>0</v>
      </c>
      <c r="BF198" s="164">
        <f>IF(N198="snížená",J198,0)</f>
        <v>0</v>
      </c>
      <c r="BG198" s="164">
        <f>IF(N198="zákl. přenesená",J198,0)</f>
        <v>0</v>
      </c>
      <c r="BH198" s="164">
        <f>IF(N198="sníž. přenesená",J198,0)</f>
        <v>0</v>
      </c>
      <c r="BI198" s="164">
        <f>IF(N198="nulová",J198,0)</f>
        <v>0</v>
      </c>
      <c r="BJ198" s="24" t="s">
        <v>77</v>
      </c>
      <c r="BK198" s="164">
        <f>ROUND(I198*H198,2)</f>
        <v>0</v>
      </c>
      <c r="BL198" s="24" t="s">
        <v>155</v>
      </c>
      <c r="BM198" s="24" t="s">
        <v>325</v>
      </c>
    </row>
    <row r="199" spans="2:65" s="11" customFormat="1">
      <c r="B199" s="165"/>
      <c r="D199" s="166" t="s">
        <v>157</v>
      </c>
      <c r="E199" s="167" t="s">
        <v>5</v>
      </c>
      <c r="F199" s="168" t="s">
        <v>326</v>
      </c>
      <c r="H199" s="169">
        <v>10.606</v>
      </c>
      <c r="L199" s="165"/>
      <c r="M199" s="170"/>
      <c r="N199" s="171"/>
      <c r="O199" s="171"/>
      <c r="P199" s="171"/>
      <c r="Q199" s="171"/>
      <c r="R199" s="171"/>
      <c r="S199" s="171"/>
      <c r="T199" s="172"/>
      <c r="AT199" s="167" t="s">
        <v>157</v>
      </c>
      <c r="AU199" s="167" t="s">
        <v>146</v>
      </c>
      <c r="AV199" s="11" t="s">
        <v>80</v>
      </c>
      <c r="AW199" s="11" t="s">
        <v>35</v>
      </c>
      <c r="AX199" s="11" t="s">
        <v>77</v>
      </c>
      <c r="AY199" s="167" t="s">
        <v>145</v>
      </c>
    </row>
    <row r="200" spans="2:65" s="10" customFormat="1" ht="22.4" customHeight="1">
      <c r="B200" s="141"/>
      <c r="D200" s="142" t="s">
        <v>71</v>
      </c>
      <c r="E200" s="151" t="s">
        <v>327</v>
      </c>
      <c r="F200" s="151" t="s">
        <v>328</v>
      </c>
      <c r="J200" s="152">
        <f>BK200</f>
        <v>0</v>
      </c>
      <c r="L200" s="141"/>
      <c r="M200" s="145"/>
      <c r="N200" s="146"/>
      <c r="O200" s="146"/>
      <c r="P200" s="147">
        <f>SUM(P201:P206)</f>
        <v>9.71875</v>
      </c>
      <c r="Q200" s="146"/>
      <c r="R200" s="147">
        <f>SUM(R201:R206)</f>
        <v>4.1601250000000007</v>
      </c>
      <c r="S200" s="146"/>
      <c r="T200" s="148">
        <f>SUM(T201:T206)</f>
        <v>0</v>
      </c>
      <c r="AR200" s="142" t="s">
        <v>77</v>
      </c>
      <c r="AT200" s="149" t="s">
        <v>71</v>
      </c>
      <c r="AU200" s="149" t="s">
        <v>80</v>
      </c>
      <c r="AY200" s="142" t="s">
        <v>145</v>
      </c>
      <c r="BK200" s="150">
        <f>SUM(BK201:BK206)</f>
        <v>0</v>
      </c>
    </row>
    <row r="201" spans="2:65" s="1" customFormat="1" ht="57" customHeight="1">
      <c r="B201" s="153"/>
      <c r="C201" s="154" t="s">
        <v>329</v>
      </c>
      <c r="D201" s="154" t="s">
        <v>150</v>
      </c>
      <c r="E201" s="155" t="s">
        <v>330</v>
      </c>
      <c r="F201" s="156" t="s">
        <v>331</v>
      </c>
      <c r="G201" s="157" t="s">
        <v>195</v>
      </c>
      <c r="H201" s="158">
        <v>6.25</v>
      </c>
      <c r="I201" s="159">
        <v>0</v>
      </c>
      <c r="J201" s="159">
        <f>ROUND(I201*H201,2)</f>
        <v>0</v>
      </c>
      <c r="K201" s="156" t="s">
        <v>1812</v>
      </c>
      <c r="L201" s="39"/>
      <c r="M201" s="160" t="s">
        <v>5</v>
      </c>
      <c r="N201" s="161" t="s">
        <v>43</v>
      </c>
      <c r="O201" s="162">
        <v>0.29399999999999998</v>
      </c>
      <c r="P201" s="162">
        <f>O201*H201</f>
        <v>1.8374999999999999</v>
      </c>
      <c r="Q201" s="162">
        <v>0.32</v>
      </c>
      <c r="R201" s="162">
        <f>Q201*H201</f>
        <v>2</v>
      </c>
      <c r="S201" s="162">
        <v>0</v>
      </c>
      <c r="T201" s="163">
        <f>S201*H201</f>
        <v>0</v>
      </c>
      <c r="AR201" s="24" t="s">
        <v>155</v>
      </c>
      <c r="AT201" s="24" t="s">
        <v>150</v>
      </c>
      <c r="AU201" s="24" t="s">
        <v>146</v>
      </c>
      <c r="AY201" s="24" t="s">
        <v>145</v>
      </c>
      <c r="BE201" s="164">
        <f>IF(N201="základní",J201,0)</f>
        <v>0</v>
      </c>
      <c r="BF201" s="164">
        <f>IF(N201="snížená",J201,0)</f>
        <v>0</v>
      </c>
      <c r="BG201" s="164">
        <f>IF(N201="zákl. přenesená",J201,0)</f>
        <v>0</v>
      </c>
      <c r="BH201" s="164">
        <f>IF(N201="sníž. přenesená",J201,0)</f>
        <v>0</v>
      </c>
      <c r="BI201" s="164">
        <f>IF(N201="nulová",J201,0)</f>
        <v>0</v>
      </c>
      <c r="BJ201" s="24" t="s">
        <v>77</v>
      </c>
      <c r="BK201" s="164">
        <f>ROUND(I201*H201,2)</f>
        <v>0</v>
      </c>
      <c r="BL201" s="24" t="s">
        <v>155</v>
      </c>
      <c r="BM201" s="24" t="s">
        <v>332</v>
      </c>
    </row>
    <row r="202" spans="2:65" s="11" customFormat="1">
      <c r="B202" s="165"/>
      <c r="D202" s="166" t="s">
        <v>157</v>
      </c>
      <c r="E202" s="167" t="s">
        <v>5</v>
      </c>
      <c r="F202" s="168" t="s">
        <v>333</v>
      </c>
      <c r="H202" s="169">
        <v>6.25</v>
      </c>
      <c r="L202" s="165"/>
      <c r="M202" s="170"/>
      <c r="N202" s="171"/>
      <c r="O202" s="171"/>
      <c r="P202" s="171"/>
      <c r="Q202" s="171"/>
      <c r="R202" s="171"/>
      <c r="S202" s="171"/>
      <c r="T202" s="172"/>
      <c r="AT202" s="167" t="s">
        <v>157</v>
      </c>
      <c r="AU202" s="167" t="s">
        <v>146</v>
      </c>
      <c r="AV202" s="11" t="s">
        <v>80</v>
      </c>
      <c r="AW202" s="11" t="s">
        <v>35</v>
      </c>
      <c r="AX202" s="11" t="s">
        <v>77</v>
      </c>
      <c r="AY202" s="167" t="s">
        <v>145</v>
      </c>
    </row>
    <row r="203" spans="2:65" s="1" customFormat="1" ht="57" customHeight="1">
      <c r="B203" s="153"/>
      <c r="C203" s="154" t="s">
        <v>148</v>
      </c>
      <c r="D203" s="154" t="s">
        <v>150</v>
      </c>
      <c r="E203" s="155" t="s">
        <v>334</v>
      </c>
      <c r="F203" s="156" t="s">
        <v>335</v>
      </c>
      <c r="G203" s="157" t="s">
        <v>195</v>
      </c>
      <c r="H203" s="158">
        <v>6.25</v>
      </c>
      <c r="I203" s="159">
        <v>0</v>
      </c>
      <c r="J203" s="159">
        <f>ROUND(I203*H203,2)</f>
        <v>0</v>
      </c>
      <c r="K203" s="156" t="s">
        <v>1812</v>
      </c>
      <c r="L203" s="39"/>
      <c r="M203" s="160" t="s">
        <v>5</v>
      </c>
      <c r="N203" s="161" t="s">
        <v>43</v>
      </c>
      <c r="O203" s="162">
        <v>0.1</v>
      </c>
      <c r="P203" s="162">
        <f>O203*H203</f>
        <v>0.625</v>
      </c>
      <c r="Q203" s="162">
        <v>0</v>
      </c>
      <c r="R203" s="162">
        <f>Q203*H203</f>
        <v>0</v>
      </c>
      <c r="S203" s="162">
        <v>0</v>
      </c>
      <c r="T203" s="163">
        <f>S203*H203</f>
        <v>0</v>
      </c>
      <c r="AR203" s="24" t="s">
        <v>155</v>
      </c>
      <c r="AT203" s="24" t="s">
        <v>150</v>
      </c>
      <c r="AU203" s="24" t="s">
        <v>146</v>
      </c>
      <c r="AY203" s="24" t="s">
        <v>145</v>
      </c>
      <c r="BE203" s="164">
        <f>IF(N203="základní",J203,0)</f>
        <v>0</v>
      </c>
      <c r="BF203" s="164">
        <f>IF(N203="snížená",J203,0)</f>
        <v>0</v>
      </c>
      <c r="BG203" s="164">
        <f>IF(N203="zákl. přenesená",J203,0)</f>
        <v>0</v>
      </c>
      <c r="BH203" s="164">
        <f>IF(N203="sníž. přenesená",J203,0)</f>
        <v>0</v>
      </c>
      <c r="BI203" s="164">
        <f>IF(N203="nulová",J203,0)</f>
        <v>0</v>
      </c>
      <c r="BJ203" s="24" t="s">
        <v>77</v>
      </c>
      <c r="BK203" s="164">
        <f>ROUND(I203*H203,2)</f>
        <v>0</v>
      </c>
      <c r="BL203" s="24" t="s">
        <v>155</v>
      </c>
      <c r="BM203" s="24" t="s">
        <v>336</v>
      </c>
    </row>
    <row r="204" spans="2:65" s="1" customFormat="1" ht="34.25" customHeight="1">
      <c r="B204" s="153"/>
      <c r="C204" s="154" t="s">
        <v>337</v>
      </c>
      <c r="D204" s="154" t="s">
        <v>150</v>
      </c>
      <c r="E204" s="155" t="s">
        <v>338</v>
      </c>
      <c r="F204" s="156" t="s">
        <v>339</v>
      </c>
      <c r="G204" s="157" t="s">
        <v>195</v>
      </c>
      <c r="H204" s="158">
        <v>6.25</v>
      </c>
      <c r="I204" s="159">
        <v>0</v>
      </c>
      <c r="J204" s="159">
        <f>ROUND(I204*H204,2)</f>
        <v>0</v>
      </c>
      <c r="K204" s="156" t="s">
        <v>1812</v>
      </c>
      <c r="L204" s="39"/>
      <c r="M204" s="160" t="s">
        <v>5</v>
      </c>
      <c r="N204" s="161" t="s">
        <v>43</v>
      </c>
      <c r="O204" s="162">
        <v>5.0000000000000001E-3</v>
      </c>
      <c r="P204" s="162">
        <f>O204*H204</f>
        <v>3.125E-2</v>
      </c>
      <c r="Q204" s="162">
        <v>0</v>
      </c>
      <c r="R204" s="162">
        <f>Q204*H204</f>
        <v>0</v>
      </c>
      <c r="S204" s="162">
        <v>0</v>
      </c>
      <c r="T204" s="163">
        <f>S204*H204</f>
        <v>0</v>
      </c>
      <c r="AR204" s="24" t="s">
        <v>155</v>
      </c>
      <c r="AT204" s="24" t="s">
        <v>150</v>
      </c>
      <c r="AU204" s="24" t="s">
        <v>146</v>
      </c>
      <c r="AY204" s="24" t="s">
        <v>145</v>
      </c>
      <c r="BE204" s="164">
        <f>IF(N204="základní",J204,0)</f>
        <v>0</v>
      </c>
      <c r="BF204" s="164">
        <f>IF(N204="snížená",J204,0)</f>
        <v>0</v>
      </c>
      <c r="BG204" s="164">
        <f>IF(N204="zákl. přenesená",J204,0)</f>
        <v>0</v>
      </c>
      <c r="BH204" s="164">
        <f>IF(N204="sníž. přenesená",J204,0)</f>
        <v>0</v>
      </c>
      <c r="BI204" s="164">
        <f>IF(N204="nulová",J204,0)</f>
        <v>0</v>
      </c>
      <c r="BJ204" s="24" t="s">
        <v>77</v>
      </c>
      <c r="BK204" s="164">
        <f>ROUND(I204*H204,2)</f>
        <v>0</v>
      </c>
      <c r="BL204" s="24" t="s">
        <v>155</v>
      </c>
      <c r="BM204" s="24" t="s">
        <v>340</v>
      </c>
    </row>
    <row r="205" spans="2:65" s="1" customFormat="1" ht="45.65" customHeight="1">
      <c r="B205" s="153"/>
      <c r="C205" s="154" t="s">
        <v>341</v>
      </c>
      <c r="D205" s="154" t="s">
        <v>150</v>
      </c>
      <c r="E205" s="155" t="s">
        <v>342</v>
      </c>
      <c r="F205" s="156" t="s">
        <v>343</v>
      </c>
      <c r="G205" s="157" t="s">
        <v>195</v>
      </c>
      <c r="H205" s="158">
        <v>6.25</v>
      </c>
      <c r="I205" s="159">
        <v>0</v>
      </c>
      <c r="J205" s="159">
        <f>ROUND(I205*H205,2)</f>
        <v>0</v>
      </c>
      <c r="K205" s="156" t="s">
        <v>1812</v>
      </c>
      <c r="L205" s="39"/>
      <c r="M205" s="160" t="s">
        <v>5</v>
      </c>
      <c r="N205" s="161" t="s">
        <v>43</v>
      </c>
      <c r="O205" s="162">
        <v>1.1060000000000001</v>
      </c>
      <c r="P205" s="162">
        <f>O205*H205</f>
        <v>6.9125000000000005</v>
      </c>
      <c r="Q205" s="162">
        <v>0.1837</v>
      </c>
      <c r="R205" s="162">
        <f>Q205*H205</f>
        <v>1.1481250000000001</v>
      </c>
      <c r="S205" s="162">
        <v>0</v>
      </c>
      <c r="T205" s="163">
        <f>S205*H205</f>
        <v>0</v>
      </c>
      <c r="AR205" s="24" t="s">
        <v>155</v>
      </c>
      <c r="AT205" s="24" t="s">
        <v>150</v>
      </c>
      <c r="AU205" s="24" t="s">
        <v>146</v>
      </c>
      <c r="AY205" s="24" t="s">
        <v>145</v>
      </c>
      <c r="BE205" s="164">
        <f>IF(N205="základní",J205,0)</f>
        <v>0</v>
      </c>
      <c r="BF205" s="164">
        <f>IF(N205="snížená",J205,0)</f>
        <v>0</v>
      </c>
      <c r="BG205" s="164">
        <f>IF(N205="zákl. přenesená",J205,0)</f>
        <v>0</v>
      </c>
      <c r="BH205" s="164">
        <f>IF(N205="sníž. přenesená",J205,0)</f>
        <v>0</v>
      </c>
      <c r="BI205" s="164">
        <f>IF(N205="nulová",J205,0)</f>
        <v>0</v>
      </c>
      <c r="BJ205" s="24" t="s">
        <v>77</v>
      </c>
      <c r="BK205" s="164">
        <f>ROUND(I205*H205,2)</f>
        <v>0</v>
      </c>
      <c r="BL205" s="24" t="s">
        <v>155</v>
      </c>
      <c r="BM205" s="24" t="s">
        <v>344</v>
      </c>
    </row>
    <row r="206" spans="2:65" s="1" customFormat="1" ht="34.25" customHeight="1">
      <c r="B206" s="153"/>
      <c r="C206" s="154" t="s">
        <v>345</v>
      </c>
      <c r="D206" s="154" t="s">
        <v>150</v>
      </c>
      <c r="E206" s="155" t="s">
        <v>346</v>
      </c>
      <c r="F206" s="156" t="s">
        <v>347</v>
      </c>
      <c r="G206" s="157" t="s">
        <v>195</v>
      </c>
      <c r="H206" s="158">
        <v>6.25</v>
      </c>
      <c r="I206" s="159">
        <v>0</v>
      </c>
      <c r="J206" s="159">
        <f>ROUND(I206*H206,2)</f>
        <v>0</v>
      </c>
      <c r="K206" s="156" t="s">
        <v>1812</v>
      </c>
      <c r="L206" s="39"/>
      <c r="M206" s="160" t="s">
        <v>5</v>
      </c>
      <c r="N206" s="161" t="s">
        <v>43</v>
      </c>
      <c r="O206" s="162">
        <v>0.05</v>
      </c>
      <c r="P206" s="162">
        <f>O206*H206</f>
        <v>0.3125</v>
      </c>
      <c r="Q206" s="162">
        <v>0.16192000000000001</v>
      </c>
      <c r="R206" s="162">
        <f>Q206*H206</f>
        <v>1.012</v>
      </c>
      <c r="S206" s="162">
        <v>0</v>
      </c>
      <c r="T206" s="163">
        <f>S206*H206</f>
        <v>0</v>
      </c>
      <c r="AR206" s="24" t="s">
        <v>155</v>
      </c>
      <c r="AT206" s="24" t="s">
        <v>150</v>
      </c>
      <c r="AU206" s="24" t="s">
        <v>146</v>
      </c>
      <c r="AY206" s="24" t="s">
        <v>145</v>
      </c>
      <c r="BE206" s="164">
        <f>IF(N206="základní",J206,0)</f>
        <v>0</v>
      </c>
      <c r="BF206" s="164">
        <f>IF(N206="snížená",J206,0)</f>
        <v>0</v>
      </c>
      <c r="BG206" s="164">
        <f>IF(N206="zákl. přenesená",J206,0)</f>
        <v>0</v>
      </c>
      <c r="BH206" s="164">
        <f>IF(N206="sníž. přenesená",J206,0)</f>
        <v>0</v>
      </c>
      <c r="BI206" s="164">
        <f>IF(N206="nulová",J206,0)</f>
        <v>0</v>
      </c>
      <c r="BJ206" s="24" t="s">
        <v>77</v>
      </c>
      <c r="BK206" s="164">
        <f>ROUND(I206*H206,2)</f>
        <v>0</v>
      </c>
      <c r="BL206" s="24" t="s">
        <v>155</v>
      </c>
      <c r="BM206" s="24" t="s">
        <v>348</v>
      </c>
    </row>
    <row r="207" spans="2:65" s="10" customFormat="1" ht="29.9" customHeight="1">
      <c r="B207" s="141"/>
      <c r="D207" s="142" t="s">
        <v>71</v>
      </c>
      <c r="E207" s="151" t="s">
        <v>185</v>
      </c>
      <c r="F207" s="151" t="s">
        <v>349</v>
      </c>
      <c r="J207" s="152">
        <f>BK207</f>
        <v>0</v>
      </c>
      <c r="L207" s="141"/>
      <c r="M207" s="145"/>
      <c r="N207" s="146"/>
      <c r="O207" s="146"/>
      <c r="P207" s="147">
        <f>P208+P261+P657+P718</f>
        <v>3284.6708289999997</v>
      </c>
      <c r="Q207" s="146"/>
      <c r="R207" s="147">
        <f>R208+R261+R657+R718</f>
        <v>48.433394086440003</v>
      </c>
      <c r="S207" s="146"/>
      <c r="T207" s="148">
        <f>T208+T261+T657+T718</f>
        <v>0</v>
      </c>
      <c r="AR207" s="142" t="s">
        <v>77</v>
      </c>
      <c r="AT207" s="149" t="s">
        <v>71</v>
      </c>
      <c r="AU207" s="149" t="s">
        <v>77</v>
      </c>
      <c r="AY207" s="142" t="s">
        <v>145</v>
      </c>
      <c r="BK207" s="150">
        <f>BK208+BK261+BK657+BK718</f>
        <v>0</v>
      </c>
    </row>
    <row r="208" spans="2:65" s="10" customFormat="1" ht="14.9" customHeight="1">
      <c r="B208" s="141"/>
      <c r="D208" s="142" t="s">
        <v>71</v>
      </c>
      <c r="E208" s="151" t="s">
        <v>350</v>
      </c>
      <c r="F208" s="151" t="s">
        <v>351</v>
      </c>
      <c r="J208" s="152">
        <f>BK208</f>
        <v>0</v>
      </c>
      <c r="L208" s="141"/>
      <c r="M208" s="145"/>
      <c r="N208" s="146"/>
      <c r="O208" s="146"/>
      <c r="P208" s="147">
        <f>SUM(P209:P260)</f>
        <v>393.175952</v>
      </c>
      <c r="Q208" s="146"/>
      <c r="R208" s="147">
        <f>SUM(R209:R260)</f>
        <v>5.4692405201999996</v>
      </c>
      <c r="S208" s="146"/>
      <c r="T208" s="148">
        <f>SUM(T209:T260)</f>
        <v>0</v>
      </c>
      <c r="AR208" s="142" t="s">
        <v>77</v>
      </c>
      <c r="AT208" s="149" t="s">
        <v>71</v>
      </c>
      <c r="AU208" s="149" t="s">
        <v>80</v>
      </c>
      <c r="AY208" s="142" t="s">
        <v>145</v>
      </c>
      <c r="BK208" s="150">
        <f>SUM(BK209:BK260)</f>
        <v>0</v>
      </c>
    </row>
    <row r="209" spans="2:65" s="1" customFormat="1" ht="34.25" customHeight="1">
      <c r="B209" s="153"/>
      <c r="C209" s="154" t="s">
        <v>175</v>
      </c>
      <c r="D209" s="154" t="s">
        <v>150</v>
      </c>
      <c r="E209" s="155" t="s">
        <v>352</v>
      </c>
      <c r="F209" s="156" t="s">
        <v>353</v>
      </c>
      <c r="G209" s="157" t="s">
        <v>195</v>
      </c>
      <c r="H209" s="158">
        <v>3.5779999999999998</v>
      </c>
      <c r="I209" s="159">
        <v>0</v>
      </c>
      <c r="J209" s="159">
        <f>ROUND(I209*H209,2)</f>
        <v>0</v>
      </c>
      <c r="K209" s="156" t="s">
        <v>1812</v>
      </c>
      <c r="L209" s="39"/>
      <c r="M209" s="160" t="s">
        <v>5</v>
      </c>
      <c r="N209" s="161" t="s">
        <v>43</v>
      </c>
      <c r="O209" s="162">
        <v>0.47</v>
      </c>
      <c r="P209" s="162">
        <f>O209*H209</f>
        <v>1.6816599999999999</v>
      </c>
      <c r="Q209" s="162">
        <v>1.8380000000000001E-2</v>
      </c>
      <c r="R209" s="162">
        <f>Q209*H209</f>
        <v>6.5763639999999998E-2</v>
      </c>
      <c r="S209" s="162">
        <v>0</v>
      </c>
      <c r="T209" s="163">
        <f>S209*H209</f>
        <v>0</v>
      </c>
      <c r="AR209" s="24" t="s">
        <v>155</v>
      </c>
      <c r="AT209" s="24" t="s">
        <v>150</v>
      </c>
      <c r="AU209" s="24" t="s">
        <v>146</v>
      </c>
      <c r="AY209" s="24" t="s">
        <v>145</v>
      </c>
      <c r="BE209" s="164">
        <f>IF(N209="základní",J209,0)</f>
        <v>0</v>
      </c>
      <c r="BF209" s="164">
        <f>IF(N209="snížená",J209,0)</f>
        <v>0</v>
      </c>
      <c r="BG209" s="164">
        <f>IF(N209="zákl. přenesená",J209,0)</f>
        <v>0</v>
      </c>
      <c r="BH209" s="164">
        <f>IF(N209="sníž. přenesená",J209,0)</f>
        <v>0</v>
      </c>
      <c r="BI209" s="164">
        <f>IF(N209="nulová",J209,0)</f>
        <v>0</v>
      </c>
      <c r="BJ209" s="24" t="s">
        <v>77</v>
      </c>
      <c r="BK209" s="164">
        <f>ROUND(I209*H209,2)</f>
        <v>0</v>
      </c>
      <c r="BL209" s="24" t="s">
        <v>155</v>
      </c>
      <c r="BM209" s="24" t="s">
        <v>354</v>
      </c>
    </row>
    <row r="210" spans="2:65" s="11" customFormat="1">
      <c r="B210" s="165"/>
      <c r="D210" s="166" t="s">
        <v>157</v>
      </c>
      <c r="E210" s="167" t="s">
        <v>5</v>
      </c>
      <c r="F210" s="168" t="s">
        <v>355</v>
      </c>
      <c r="H210" s="169">
        <v>3.5779999999999998</v>
      </c>
      <c r="L210" s="165"/>
      <c r="M210" s="170"/>
      <c r="N210" s="171"/>
      <c r="O210" s="171"/>
      <c r="P210" s="171"/>
      <c r="Q210" s="171"/>
      <c r="R210" s="171"/>
      <c r="S210" s="171"/>
      <c r="T210" s="172"/>
      <c r="AT210" s="167" t="s">
        <v>157</v>
      </c>
      <c r="AU210" s="167" t="s">
        <v>146</v>
      </c>
      <c r="AV210" s="11" t="s">
        <v>80</v>
      </c>
      <c r="AW210" s="11" t="s">
        <v>35</v>
      </c>
      <c r="AX210" s="11" t="s">
        <v>72</v>
      </c>
      <c r="AY210" s="167" t="s">
        <v>145</v>
      </c>
    </row>
    <row r="211" spans="2:65" s="12" customFormat="1">
      <c r="B211" s="173"/>
      <c r="D211" s="166" t="s">
        <v>157</v>
      </c>
      <c r="E211" s="174" t="s">
        <v>5</v>
      </c>
      <c r="F211" s="175" t="s">
        <v>159</v>
      </c>
      <c r="H211" s="176">
        <v>3.5779999999999998</v>
      </c>
      <c r="L211" s="173"/>
      <c r="M211" s="177"/>
      <c r="N211" s="178"/>
      <c r="O211" s="178"/>
      <c r="P211" s="178"/>
      <c r="Q211" s="178"/>
      <c r="R211" s="178"/>
      <c r="S211" s="178"/>
      <c r="T211" s="179"/>
      <c r="AT211" s="174" t="s">
        <v>157</v>
      </c>
      <c r="AU211" s="174" t="s">
        <v>146</v>
      </c>
      <c r="AV211" s="12" t="s">
        <v>146</v>
      </c>
      <c r="AW211" s="12" t="s">
        <v>35</v>
      </c>
      <c r="AX211" s="12" t="s">
        <v>72</v>
      </c>
      <c r="AY211" s="174" t="s">
        <v>145</v>
      </c>
    </row>
    <row r="212" spans="2:65" s="13" customFormat="1">
      <c r="B212" s="180"/>
      <c r="D212" s="166" t="s">
        <v>157</v>
      </c>
      <c r="E212" s="181" t="s">
        <v>5</v>
      </c>
      <c r="F212" s="182" t="s">
        <v>356</v>
      </c>
      <c r="H212" s="183">
        <v>3.5779999999999998</v>
      </c>
      <c r="L212" s="180"/>
      <c r="M212" s="184"/>
      <c r="N212" s="185"/>
      <c r="O212" s="185"/>
      <c r="P212" s="185"/>
      <c r="Q212" s="185"/>
      <c r="R212" s="185"/>
      <c r="S212" s="185"/>
      <c r="T212" s="186"/>
      <c r="AT212" s="181" t="s">
        <v>157</v>
      </c>
      <c r="AU212" s="181" t="s">
        <v>146</v>
      </c>
      <c r="AV212" s="13" t="s">
        <v>155</v>
      </c>
      <c r="AW212" s="13" t="s">
        <v>35</v>
      </c>
      <c r="AX212" s="13" t="s">
        <v>77</v>
      </c>
      <c r="AY212" s="181" t="s">
        <v>145</v>
      </c>
    </row>
    <row r="213" spans="2:65" s="1" customFormat="1" ht="34.25" customHeight="1">
      <c r="B213" s="153"/>
      <c r="C213" s="154" t="s">
        <v>357</v>
      </c>
      <c r="D213" s="154" t="s">
        <v>150</v>
      </c>
      <c r="E213" s="155" t="s">
        <v>358</v>
      </c>
      <c r="F213" s="156" t="s">
        <v>359</v>
      </c>
      <c r="G213" s="157" t="s">
        <v>195</v>
      </c>
      <c r="H213" s="158">
        <v>10.734</v>
      </c>
      <c r="I213" s="159">
        <v>0</v>
      </c>
      <c r="J213" s="159">
        <f>ROUND(I213*H213,2)</f>
        <v>0</v>
      </c>
      <c r="K213" s="156" t="s">
        <v>1812</v>
      </c>
      <c r="L213" s="39"/>
      <c r="M213" s="160" t="s">
        <v>5</v>
      </c>
      <c r="N213" s="161" t="s">
        <v>43</v>
      </c>
      <c r="O213" s="162">
        <v>0.09</v>
      </c>
      <c r="P213" s="162">
        <f>O213*H213</f>
        <v>0.96605999999999992</v>
      </c>
      <c r="Q213" s="162">
        <v>7.9000000000000008E-3</v>
      </c>
      <c r="R213" s="162">
        <f>Q213*H213</f>
        <v>8.4798600000000002E-2</v>
      </c>
      <c r="S213" s="162">
        <v>0</v>
      </c>
      <c r="T213" s="163">
        <f>S213*H213</f>
        <v>0</v>
      </c>
      <c r="AR213" s="24" t="s">
        <v>155</v>
      </c>
      <c r="AT213" s="24" t="s">
        <v>150</v>
      </c>
      <c r="AU213" s="24" t="s">
        <v>146</v>
      </c>
      <c r="AY213" s="24" t="s">
        <v>145</v>
      </c>
      <c r="BE213" s="164">
        <f>IF(N213="základní",J213,0)</f>
        <v>0</v>
      </c>
      <c r="BF213" s="164">
        <f>IF(N213="snížená",J213,0)</f>
        <v>0</v>
      </c>
      <c r="BG213" s="164">
        <f>IF(N213="zákl. přenesená",J213,0)</f>
        <v>0</v>
      </c>
      <c r="BH213" s="164">
        <f>IF(N213="sníž. přenesená",J213,0)</f>
        <v>0</v>
      </c>
      <c r="BI213" s="164">
        <f>IF(N213="nulová",J213,0)</f>
        <v>0</v>
      </c>
      <c r="BJ213" s="24" t="s">
        <v>77</v>
      </c>
      <c r="BK213" s="164">
        <f>ROUND(I213*H213,2)</f>
        <v>0</v>
      </c>
      <c r="BL213" s="24" t="s">
        <v>155</v>
      </c>
      <c r="BM213" s="24" t="s">
        <v>360</v>
      </c>
    </row>
    <row r="214" spans="2:65" s="11" customFormat="1">
      <c r="B214" s="165"/>
      <c r="D214" s="166" t="s">
        <v>157</v>
      </c>
      <c r="E214" s="167" t="s">
        <v>5</v>
      </c>
      <c r="F214" s="168" t="s">
        <v>361</v>
      </c>
      <c r="H214" s="169">
        <v>10.734</v>
      </c>
      <c r="L214" s="165"/>
      <c r="M214" s="170"/>
      <c r="N214" s="171"/>
      <c r="O214" s="171"/>
      <c r="P214" s="171"/>
      <c r="Q214" s="171"/>
      <c r="R214" s="171"/>
      <c r="S214" s="171"/>
      <c r="T214" s="172"/>
      <c r="AT214" s="167" t="s">
        <v>157</v>
      </c>
      <c r="AU214" s="167" t="s">
        <v>146</v>
      </c>
      <c r="AV214" s="11" t="s">
        <v>80</v>
      </c>
      <c r="AW214" s="11" t="s">
        <v>35</v>
      </c>
      <c r="AX214" s="11" t="s">
        <v>77</v>
      </c>
      <c r="AY214" s="167" t="s">
        <v>145</v>
      </c>
    </row>
    <row r="215" spans="2:65" s="1" customFormat="1" ht="22.75" customHeight="1">
      <c r="B215" s="153"/>
      <c r="C215" s="154" t="s">
        <v>362</v>
      </c>
      <c r="D215" s="154" t="s">
        <v>150</v>
      </c>
      <c r="E215" s="155" t="s">
        <v>363</v>
      </c>
      <c r="F215" s="156" t="s">
        <v>364</v>
      </c>
      <c r="G215" s="157" t="s">
        <v>258</v>
      </c>
      <c r="H215" s="158">
        <v>13</v>
      </c>
      <c r="I215" s="159">
        <v>0</v>
      </c>
      <c r="J215" s="159">
        <f>ROUND(I215*H215,2)</f>
        <v>0</v>
      </c>
      <c r="K215" s="156" t="s">
        <v>1812</v>
      </c>
      <c r="L215" s="39"/>
      <c r="M215" s="160" t="s">
        <v>5</v>
      </c>
      <c r="N215" s="161" t="s">
        <v>43</v>
      </c>
      <c r="O215" s="162">
        <v>0.72499999999999998</v>
      </c>
      <c r="P215" s="162">
        <f>O215*H215</f>
        <v>9.4249999999999989</v>
      </c>
      <c r="Q215" s="162">
        <v>4.1500000000000002E-2</v>
      </c>
      <c r="R215" s="162">
        <f>Q215*H215</f>
        <v>0.53949999999999998</v>
      </c>
      <c r="S215" s="162">
        <v>0</v>
      </c>
      <c r="T215" s="163">
        <f>S215*H215</f>
        <v>0</v>
      </c>
      <c r="AR215" s="24" t="s">
        <v>155</v>
      </c>
      <c r="AT215" s="24" t="s">
        <v>150</v>
      </c>
      <c r="AU215" s="24" t="s">
        <v>146</v>
      </c>
      <c r="AY215" s="24" t="s">
        <v>145</v>
      </c>
      <c r="BE215" s="164">
        <f>IF(N215="základní",J215,0)</f>
        <v>0</v>
      </c>
      <c r="BF215" s="164">
        <f>IF(N215="snížená",J215,0)</f>
        <v>0</v>
      </c>
      <c r="BG215" s="164">
        <f>IF(N215="zákl. přenesená",J215,0)</f>
        <v>0</v>
      </c>
      <c r="BH215" s="164">
        <f>IF(N215="sníž. přenesená",J215,0)</f>
        <v>0</v>
      </c>
      <c r="BI215" s="164">
        <f>IF(N215="nulová",J215,0)</f>
        <v>0</v>
      </c>
      <c r="BJ215" s="24" t="s">
        <v>77</v>
      </c>
      <c r="BK215" s="164">
        <f>ROUND(I215*H215,2)</f>
        <v>0</v>
      </c>
      <c r="BL215" s="24" t="s">
        <v>155</v>
      </c>
      <c r="BM215" s="24" t="s">
        <v>365</v>
      </c>
    </row>
    <row r="216" spans="2:65" s="11" customFormat="1">
      <c r="B216" s="165"/>
      <c r="D216" s="166" t="s">
        <v>157</v>
      </c>
      <c r="E216" s="167" t="s">
        <v>5</v>
      </c>
      <c r="F216" s="168" t="s">
        <v>80</v>
      </c>
      <c r="H216" s="169">
        <v>2</v>
      </c>
      <c r="L216" s="165"/>
      <c r="M216" s="170"/>
      <c r="N216" s="171"/>
      <c r="O216" s="171"/>
      <c r="P216" s="171"/>
      <c r="Q216" s="171"/>
      <c r="R216" s="171"/>
      <c r="S216" s="171"/>
      <c r="T216" s="172"/>
      <c r="AT216" s="167" t="s">
        <v>157</v>
      </c>
      <c r="AU216" s="167" t="s">
        <v>146</v>
      </c>
      <c r="AV216" s="11" t="s">
        <v>80</v>
      </c>
      <c r="AW216" s="11" t="s">
        <v>35</v>
      </c>
      <c r="AX216" s="11" t="s">
        <v>72</v>
      </c>
      <c r="AY216" s="167" t="s">
        <v>145</v>
      </c>
    </row>
    <row r="217" spans="2:65" s="12" customFormat="1">
      <c r="B217" s="173"/>
      <c r="D217" s="166" t="s">
        <v>157</v>
      </c>
      <c r="E217" s="174" t="s">
        <v>5</v>
      </c>
      <c r="F217" s="175" t="s">
        <v>159</v>
      </c>
      <c r="H217" s="176">
        <v>2</v>
      </c>
      <c r="L217" s="173"/>
      <c r="M217" s="177"/>
      <c r="N217" s="178"/>
      <c r="O217" s="178"/>
      <c r="P217" s="178"/>
      <c r="Q217" s="178"/>
      <c r="R217" s="178"/>
      <c r="S217" s="178"/>
      <c r="T217" s="179"/>
      <c r="AT217" s="174" t="s">
        <v>157</v>
      </c>
      <c r="AU217" s="174" t="s">
        <v>146</v>
      </c>
      <c r="AV217" s="12" t="s">
        <v>146</v>
      </c>
      <c r="AW217" s="12" t="s">
        <v>35</v>
      </c>
      <c r="AX217" s="12" t="s">
        <v>72</v>
      </c>
      <c r="AY217" s="174" t="s">
        <v>145</v>
      </c>
    </row>
    <row r="218" spans="2:65" s="11" customFormat="1">
      <c r="B218" s="165"/>
      <c r="D218" s="166" t="s">
        <v>157</v>
      </c>
      <c r="E218" s="167" t="s">
        <v>5</v>
      </c>
      <c r="F218" s="168" t="s">
        <v>366</v>
      </c>
      <c r="H218" s="169">
        <v>11</v>
      </c>
      <c r="L218" s="165"/>
      <c r="M218" s="170"/>
      <c r="N218" s="171"/>
      <c r="O218" s="171"/>
      <c r="P218" s="171"/>
      <c r="Q218" s="171"/>
      <c r="R218" s="171"/>
      <c r="S218" s="171"/>
      <c r="T218" s="172"/>
      <c r="AT218" s="167" t="s">
        <v>157</v>
      </c>
      <c r="AU218" s="167" t="s">
        <v>146</v>
      </c>
      <c r="AV218" s="11" t="s">
        <v>80</v>
      </c>
      <c r="AW218" s="11" t="s">
        <v>35</v>
      </c>
      <c r="AX218" s="11" t="s">
        <v>72</v>
      </c>
      <c r="AY218" s="167" t="s">
        <v>145</v>
      </c>
    </row>
    <row r="219" spans="2:65" s="12" customFormat="1">
      <c r="B219" s="173"/>
      <c r="D219" s="166" t="s">
        <v>157</v>
      </c>
      <c r="E219" s="174" t="s">
        <v>5</v>
      </c>
      <c r="F219" s="175" t="s">
        <v>167</v>
      </c>
      <c r="H219" s="176">
        <v>11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157</v>
      </c>
      <c r="AU219" s="174" t="s">
        <v>146</v>
      </c>
      <c r="AV219" s="12" t="s">
        <v>146</v>
      </c>
      <c r="AW219" s="12" t="s">
        <v>35</v>
      </c>
      <c r="AX219" s="12" t="s">
        <v>72</v>
      </c>
      <c r="AY219" s="174" t="s">
        <v>145</v>
      </c>
    </row>
    <row r="220" spans="2:65" s="13" customFormat="1">
      <c r="B220" s="180"/>
      <c r="D220" s="166" t="s">
        <v>157</v>
      </c>
      <c r="E220" s="181" t="s">
        <v>5</v>
      </c>
      <c r="F220" s="182" t="s">
        <v>367</v>
      </c>
      <c r="H220" s="183">
        <v>13</v>
      </c>
      <c r="L220" s="180"/>
      <c r="M220" s="184"/>
      <c r="N220" s="185"/>
      <c r="O220" s="185"/>
      <c r="P220" s="185"/>
      <c r="Q220" s="185"/>
      <c r="R220" s="185"/>
      <c r="S220" s="185"/>
      <c r="T220" s="186"/>
      <c r="AT220" s="181" t="s">
        <v>157</v>
      </c>
      <c r="AU220" s="181" t="s">
        <v>146</v>
      </c>
      <c r="AV220" s="13" t="s">
        <v>155</v>
      </c>
      <c r="AW220" s="13" t="s">
        <v>35</v>
      </c>
      <c r="AX220" s="13" t="s">
        <v>77</v>
      </c>
      <c r="AY220" s="181" t="s">
        <v>145</v>
      </c>
    </row>
    <row r="221" spans="2:65" s="1" customFormat="1" ht="22.75" customHeight="1">
      <c r="B221" s="153"/>
      <c r="C221" s="154" t="s">
        <v>190</v>
      </c>
      <c r="D221" s="154" t="s">
        <v>150</v>
      </c>
      <c r="E221" s="155" t="s">
        <v>368</v>
      </c>
      <c r="F221" s="156" t="s">
        <v>369</v>
      </c>
      <c r="G221" s="157" t="s">
        <v>195</v>
      </c>
      <c r="H221" s="158">
        <v>10.103</v>
      </c>
      <c r="I221" s="159">
        <v>0</v>
      </c>
      <c r="J221" s="159">
        <f>ROUND(I221*H221,2)</f>
        <v>0</v>
      </c>
      <c r="K221" s="156" t="s">
        <v>1812</v>
      </c>
      <c r="L221" s="39"/>
      <c r="M221" s="160" t="s">
        <v>5</v>
      </c>
      <c r="N221" s="161" t="s">
        <v>43</v>
      </c>
      <c r="O221" s="162">
        <v>0.104</v>
      </c>
      <c r="P221" s="162">
        <f>O221*H221</f>
        <v>1.0507119999999999</v>
      </c>
      <c r="Q221" s="162">
        <v>4.7340000000000001E-4</v>
      </c>
      <c r="R221" s="162">
        <f>Q221*H221</f>
        <v>4.7827601999999997E-3</v>
      </c>
      <c r="S221" s="162">
        <v>0</v>
      </c>
      <c r="T221" s="163">
        <f>S221*H221</f>
        <v>0</v>
      </c>
      <c r="AR221" s="24" t="s">
        <v>155</v>
      </c>
      <c r="AT221" s="24" t="s">
        <v>150</v>
      </c>
      <c r="AU221" s="24" t="s">
        <v>146</v>
      </c>
      <c r="AY221" s="24" t="s">
        <v>145</v>
      </c>
      <c r="BE221" s="164">
        <f>IF(N221="základní",J221,0)</f>
        <v>0</v>
      </c>
      <c r="BF221" s="164">
        <f>IF(N221="snížená",J221,0)</f>
        <v>0</v>
      </c>
      <c r="BG221" s="164">
        <f>IF(N221="zákl. přenesená",J221,0)</f>
        <v>0</v>
      </c>
      <c r="BH221" s="164">
        <f>IF(N221="sníž. přenesená",J221,0)</f>
        <v>0</v>
      </c>
      <c r="BI221" s="164">
        <f>IF(N221="nulová",J221,0)</f>
        <v>0</v>
      </c>
      <c r="BJ221" s="24" t="s">
        <v>77</v>
      </c>
      <c r="BK221" s="164">
        <f>ROUND(I221*H221,2)</f>
        <v>0</v>
      </c>
      <c r="BL221" s="24" t="s">
        <v>155</v>
      </c>
      <c r="BM221" s="24" t="s">
        <v>370</v>
      </c>
    </row>
    <row r="222" spans="2:65" s="11" customFormat="1">
      <c r="B222" s="165"/>
      <c r="D222" s="166" t="s">
        <v>157</v>
      </c>
      <c r="E222" s="167" t="s">
        <v>5</v>
      </c>
      <c r="F222" s="168" t="s">
        <v>355</v>
      </c>
      <c r="H222" s="169">
        <v>3.5779999999999998</v>
      </c>
      <c r="L222" s="165"/>
      <c r="M222" s="170"/>
      <c r="N222" s="171"/>
      <c r="O222" s="171"/>
      <c r="P222" s="171"/>
      <c r="Q222" s="171"/>
      <c r="R222" s="171"/>
      <c r="S222" s="171"/>
      <c r="T222" s="172"/>
      <c r="AT222" s="167" t="s">
        <v>157</v>
      </c>
      <c r="AU222" s="167" t="s">
        <v>146</v>
      </c>
      <c r="AV222" s="11" t="s">
        <v>80</v>
      </c>
      <c r="AW222" s="11" t="s">
        <v>35</v>
      </c>
      <c r="AX222" s="11" t="s">
        <v>72</v>
      </c>
      <c r="AY222" s="167" t="s">
        <v>145</v>
      </c>
    </row>
    <row r="223" spans="2:65" s="11" customFormat="1">
      <c r="B223" s="165"/>
      <c r="D223" s="166" t="s">
        <v>157</v>
      </c>
      <c r="E223" s="167" t="s">
        <v>5</v>
      </c>
      <c r="F223" s="168" t="s">
        <v>371</v>
      </c>
      <c r="H223" s="169">
        <v>0.81</v>
      </c>
      <c r="L223" s="165"/>
      <c r="M223" s="170"/>
      <c r="N223" s="171"/>
      <c r="O223" s="171"/>
      <c r="P223" s="171"/>
      <c r="Q223" s="171"/>
      <c r="R223" s="171"/>
      <c r="S223" s="171"/>
      <c r="T223" s="172"/>
      <c r="AT223" s="167" t="s">
        <v>157</v>
      </c>
      <c r="AU223" s="167" t="s">
        <v>146</v>
      </c>
      <c r="AV223" s="11" t="s">
        <v>80</v>
      </c>
      <c r="AW223" s="11" t="s">
        <v>35</v>
      </c>
      <c r="AX223" s="11" t="s">
        <v>72</v>
      </c>
      <c r="AY223" s="167" t="s">
        <v>145</v>
      </c>
    </row>
    <row r="224" spans="2:65" s="12" customFormat="1">
      <c r="B224" s="173"/>
      <c r="D224" s="166" t="s">
        <v>157</v>
      </c>
      <c r="E224" s="174" t="s">
        <v>5</v>
      </c>
      <c r="F224" s="175" t="s">
        <v>159</v>
      </c>
      <c r="H224" s="176">
        <v>4.3879999999999999</v>
      </c>
      <c r="L224" s="173"/>
      <c r="M224" s="177"/>
      <c r="N224" s="178"/>
      <c r="O224" s="178"/>
      <c r="P224" s="178"/>
      <c r="Q224" s="178"/>
      <c r="R224" s="178"/>
      <c r="S224" s="178"/>
      <c r="T224" s="179"/>
      <c r="AT224" s="174" t="s">
        <v>157</v>
      </c>
      <c r="AU224" s="174" t="s">
        <v>146</v>
      </c>
      <c r="AV224" s="12" t="s">
        <v>146</v>
      </c>
      <c r="AW224" s="12" t="s">
        <v>35</v>
      </c>
      <c r="AX224" s="12" t="s">
        <v>72</v>
      </c>
      <c r="AY224" s="174" t="s">
        <v>145</v>
      </c>
    </row>
    <row r="225" spans="2:65" s="11" customFormat="1">
      <c r="B225" s="165"/>
      <c r="D225" s="166" t="s">
        <v>157</v>
      </c>
      <c r="E225" s="167" t="s">
        <v>5</v>
      </c>
      <c r="F225" s="168" t="s">
        <v>372</v>
      </c>
      <c r="H225" s="169">
        <v>3.24</v>
      </c>
      <c r="L225" s="165"/>
      <c r="M225" s="170"/>
      <c r="N225" s="171"/>
      <c r="O225" s="171"/>
      <c r="P225" s="171"/>
      <c r="Q225" s="171"/>
      <c r="R225" s="171"/>
      <c r="S225" s="171"/>
      <c r="T225" s="172"/>
      <c r="AT225" s="167" t="s">
        <v>157</v>
      </c>
      <c r="AU225" s="167" t="s">
        <v>146</v>
      </c>
      <c r="AV225" s="11" t="s">
        <v>80</v>
      </c>
      <c r="AW225" s="11" t="s">
        <v>35</v>
      </c>
      <c r="AX225" s="11" t="s">
        <v>72</v>
      </c>
      <c r="AY225" s="167" t="s">
        <v>145</v>
      </c>
    </row>
    <row r="226" spans="2:65" s="11" customFormat="1">
      <c r="B226" s="165"/>
      <c r="D226" s="166" t="s">
        <v>157</v>
      </c>
      <c r="E226" s="167" t="s">
        <v>5</v>
      </c>
      <c r="F226" s="168" t="s">
        <v>373</v>
      </c>
      <c r="H226" s="169">
        <v>2.4750000000000001</v>
      </c>
      <c r="L226" s="165"/>
      <c r="M226" s="170"/>
      <c r="N226" s="171"/>
      <c r="O226" s="171"/>
      <c r="P226" s="171"/>
      <c r="Q226" s="171"/>
      <c r="R226" s="171"/>
      <c r="S226" s="171"/>
      <c r="T226" s="172"/>
      <c r="AT226" s="167" t="s">
        <v>157</v>
      </c>
      <c r="AU226" s="167" t="s">
        <v>146</v>
      </c>
      <c r="AV226" s="11" t="s">
        <v>80</v>
      </c>
      <c r="AW226" s="11" t="s">
        <v>35</v>
      </c>
      <c r="AX226" s="11" t="s">
        <v>72</v>
      </c>
      <c r="AY226" s="167" t="s">
        <v>145</v>
      </c>
    </row>
    <row r="227" spans="2:65" s="12" customFormat="1">
      <c r="B227" s="173"/>
      <c r="D227" s="166" t="s">
        <v>157</v>
      </c>
      <c r="E227" s="174" t="s">
        <v>5</v>
      </c>
      <c r="F227" s="175" t="s">
        <v>167</v>
      </c>
      <c r="H227" s="176">
        <v>5.7149999999999999</v>
      </c>
      <c r="L227" s="173"/>
      <c r="M227" s="177"/>
      <c r="N227" s="178"/>
      <c r="O227" s="178"/>
      <c r="P227" s="178"/>
      <c r="Q227" s="178"/>
      <c r="R227" s="178"/>
      <c r="S227" s="178"/>
      <c r="T227" s="179"/>
      <c r="AT227" s="174" t="s">
        <v>157</v>
      </c>
      <c r="AU227" s="174" t="s">
        <v>146</v>
      </c>
      <c r="AV227" s="12" t="s">
        <v>146</v>
      </c>
      <c r="AW227" s="12" t="s">
        <v>35</v>
      </c>
      <c r="AX227" s="12" t="s">
        <v>72</v>
      </c>
      <c r="AY227" s="174" t="s">
        <v>145</v>
      </c>
    </row>
    <row r="228" spans="2:65" s="13" customFormat="1">
      <c r="B228" s="180"/>
      <c r="D228" s="166" t="s">
        <v>157</v>
      </c>
      <c r="E228" s="181" t="s">
        <v>5</v>
      </c>
      <c r="F228" s="182" t="s">
        <v>367</v>
      </c>
      <c r="H228" s="183">
        <v>10.103</v>
      </c>
      <c r="L228" s="180"/>
      <c r="M228" s="184"/>
      <c r="N228" s="185"/>
      <c r="O228" s="185"/>
      <c r="P228" s="185"/>
      <c r="Q228" s="185"/>
      <c r="R228" s="185"/>
      <c r="S228" s="185"/>
      <c r="T228" s="186"/>
      <c r="AT228" s="181" t="s">
        <v>157</v>
      </c>
      <c r="AU228" s="181" t="s">
        <v>146</v>
      </c>
      <c r="AV228" s="13" t="s">
        <v>155</v>
      </c>
      <c r="AW228" s="13" t="s">
        <v>35</v>
      </c>
      <c r="AX228" s="13" t="s">
        <v>77</v>
      </c>
      <c r="AY228" s="181" t="s">
        <v>145</v>
      </c>
    </row>
    <row r="229" spans="2:65" s="1" customFormat="1" ht="22.75" customHeight="1">
      <c r="B229" s="153"/>
      <c r="C229" s="154" t="s">
        <v>374</v>
      </c>
      <c r="D229" s="154" t="s">
        <v>150</v>
      </c>
      <c r="E229" s="155" t="s">
        <v>375</v>
      </c>
      <c r="F229" s="156" t="s">
        <v>376</v>
      </c>
      <c r="G229" s="157" t="s">
        <v>170</v>
      </c>
      <c r="H229" s="158">
        <v>647.27</v>
      </c>
      <c r="I229" s="159">
        <v>0</v>
      </c>
      <c r="J229" s="159">
        <f>ROUND(I229*H229,2)</f>
        <v>0</v>
      </c>
      <c r="K229" s="156" t="s">
        <v>1812</v>
      </c>
      <c r="L229" s="39"/>
      <c r="M229" s="160" t="s">
        <v>5</v>
      </c>
      <c r="N229" s="161" t="s">
        <v>43</v>
      </c>
      <c r="O229" s="162">
        <v>0.37</v>
      </c>
      <c r="P229" s="162">
        <f>O229*H229</f>
        <v>239.48989999999998</v>
      </c>
      <c r="Q229" s="162">
        <v>1.5E-3</v>
      </c>
      <c r="R229" s="162">
        <f>Q229*H229</f>
        <v>0.97090500000000002</v>
      </c>
      <c r="S229" s="162">
        <v>0</v>
      </c>
      <c r="T229" s="163">
        <f>S229*H229</f>
        <v>0</v>
      </c>
      <c r="AR229" s="24" t="s">
        <v>155</v>
      </c>
      <c r="AT229" s="24" t="s">
        <v>150</v>
      </c>
      <c r="AU229" s="24" t="s">
        <v>146</v>
      </c>
      <c r="AY229" s="24" t="s">
        <v>145</v>
      </c>
      <c r="BE229" s="164">
        <f>IF(N229="základní",J229,0)</f>
        <v>0</v>
      </c>
      <c r="BF229" s="164">
        <f>IF(N229="snížená",J229,0)</f>
        <v>0</v>
      </c>
      <c r="BG229" s="164">
        <f>IF(N229="zákl. přenesená",J229,0)</f>
        <v>0</v>
      </c>
      <c r="BH229" s="164">
        <f>IF(N229="sníž. přenesená",J229,0)</f>
        <v>0</v>
      </c>
      <c r="BI229" s="164">
        <f>IF(N229="nulová",J229,0)</f>
        <v>0</v>
      </c>
      <c r="BJ229" s="24" t="s">
        <v>77</v>
      </c>
      <c r="BK229" s="164">
        <f>ROUND(I229*H229,2)</f>
        <v>0</v>
      </c>
      <c r="BL229" s="24" t="s">
        <v>155</v>
      </c>
      <c r="BM229" s="24" t="s">
        <v>377</v>
      </c>
    </row>
    <row r="230" spans="2:65" s="11" customFormat="1">
      <c r="B230" s="165"/>
      <c r="D230" s="166" t="s">
        <v>157</v>
      </c>
      <c r="E230" s="167" t="s">
        <v>5</v>
      </c>
      <c r="F230" s="168" t="s">
        <v>378</v>
      </c>
      <c r="H230" s="169">
        <v>51</v>
      </c>
      <c r="L230" s="165"/>
      <c r="M230" s="170"/>
      <c r="N230" s="171"/>
      <c r="O230" s="171"/>
      <c r="P230" s="171"/>
      <c r="Q230" s="171"/>
      <c r="R230" s="171"/>
      <c r="S230" s="171"/>
      <c r="T230" s="172"/>
      <c r="AT230" s="167" t="s">
        <v>157</v>
      </c>
      <c r="AU230" s="167" t="s">
        <v>146</v>
      </c>
      <c r="AV230" s="11" t="s">
        <v>80</v>
      </c>
      <c r="AW230" s="11" t="s">
        <v>35</v>
      </c>
      <c r="AX230" s="11" t="s">
        <v>72</v>
      </c>
      <c r="AY230" s="167" t="s">
        <v>145</v>
      </c>
    </row>
    <row r="231" spans="2:65" s="11" customFormat="1">
      <c r="B231" s="165"/>
      <c r="D231" s="166" t="s">
        <v>157</v>
      </c>
      <c r="E231" s="167" t="s">
        <v>5</v>
      </c>
      <c r="F231" s="168" t="s">
        <v>379</v>
      </c>
      <c r="H231" s="169">
        <v>409.5</v>
      </c>
      <c r="L231" s="165"/>
      <c r="M231" s="170"/>
      <c r="N231" s="171"/>
      <c r="O231" s="171"/>
      <c r="P231" s="171"/>
      <c r="Q231" s="171"/>
      <c r="R231" s="171"/>
      <c r="S231" s="171"/>
      <c r="T231" s="172"/>
      <c r="AT231" s="167" t="s">
        <v>157</v>
      </c>
      <c r="AU231" s="167" t="s">
        <v>146</v>
      </c>
      <c r="AV231" s="11" t="s">
        <v>80</v>
      </c>
      <c r="AW231" s="11" t="s">
        <v>35</v>
      </c>
      <c r="AX231" s="11" t="s">
        <v>72</v>
      </c>
      <c r="AY231" s="167" t="s">
        <v>145</v>
      </c>
    </row>
    <row r="232" spans="2:65" s="11" customFormat="1">
      <c r="B232" s="165"/>
      <c r="D232" s="166" t="s">
        <v>157</v>
      </c>
      <c r="E232" s="167" t="s">
        <v>5</v>
      </c>
      <c r="F232" s="168" t="s">
        <v>380</v>
      </c>
      <c r="H232" s="169">
        <v>33</v>
      </c>
      <c r="L232" s="165"/>
      <c r="M232" s="170"/>
      <c r="N232" s="171"/>
      <c r="O232" s="171"/>
      <c r="P232" s="171"/>
      <c r="Q232" s="171"/>
      <c r="R232" s="171"/>
      <c r="S232" s="171"/>
      <c r="T232" s="172"/>
      <c r="AT232" s="167" t="s">
        <v>157</v>
      </c>
      <c r="AU232" s="167" t="s">
        <v>146</v>
      </c>
      <c r="AV232" s="11" t="s">
        <v>80</v>
      </c>
      <c r="AW232" s="11" t="s">
        <v>35</v>
      </c>
      <c r="AX232" s="11" t="s">
        <v>72</v>
      </c>
      <c r="AY232" s="167" t="s">
        <v>145</v>
      </c>
    </row>
    <row r="233" spans="2:65" s="11" customFormat="1">
      <c r="B233" s="165"/>
      <c r="D233" s="166" t="s">
        <v>157</v>
      </c>
      <c r="E233" s="167" t="s">
        <v>5</v>
      </c>
      <c r="F233" s="168" t="s">
        <v>381</v>
      </c>
      <c r="H233" s="169">
        <v>23.08</v>
      </c>
      <c r="L233" s="165"/>
      <c r="M233" s="170"/>
      <c r="N233" s="171"/>
      <c r="O233" s="171"/>
      <c r="P233" s="171"/>
      <c r="Q233" s="171"/>
      <c r="R233" s="171"/>
      <c r="S233" s="171"/>
      <c r="T233" s="172"/>
      <c r="AT233" s="167" t="s">
        <v>157</v>
      </c>
      <c r="AU233" s="167" t="s">
        <v>146</v>
      </c>
      <c r="AV233" s="11" t="s">
        <v>80</v>
      </c>
      <c r="AW233" s="11" t="s">
        <v>35</v>
      </c>
      <c r="AX233" s="11" t="s">
        <v>72</v>
      </c>
      <c r="AY233" s="167" t="s">
        <v>145</v>
      </c>
    </row>
    <row r="234" spans="2:65" s="11" customFormat="1">
      <c r="B234" s="165"/>
      <c r="D234" s="166" t="s">
        <v>157</v>
      </c>
      <c r="E234" s="167" t="s">
        <v>5</v>
      </c>
      <c r="F234" s="168" t="s">
        <v>382</v>
      </c>
      <c r="H234" s="169">
        <v>27</v>
      </c>
      <c r="L234" s="165"/>
      <c r="M234" s="170"/>
      <c r="N234" s="171"/>
      <c r="O234" s="171"/>
      <c r="P234" s="171"/>
      <c r="Q234" s="171"/>
      <c r="R234" s="171"/>
      <c r="S234" s="171"/>
      <c r="T234" s="172"/>
      <c r="AT234" s="167" t="s">
        <v>157</v>
      </c>
      <c r="AU234" s="167" t="s">
        <v>146</v>
      </c>
      <c r="AV234" s="11" t="s">
        <v>80</v>
      </c>
      <c r="AW234" s="11" t="s">
        <v>35</v>
      </c>
      <c r="AX234" s="11" t="s">
        <v>72</v>
      </c>
      <c r="AY234" s="167" t="s">
        <v>145</v>
      </c>
    </row>
    <row r="235" spans="2:65" s="11" customFormat="1">
      <c r="B235" s="165"/>
      <c r="D235" s="166" t="s">
        <v>157</v>
      </c>
      <c r="E235" s="167" t="s">
        <v>5</v>
      </c>
      <c r="F235" s="168" t="s">
        <v>383</v>
      </c>
      <c r="H235" s="169">
        <v>19.2</v>
      </c>
      <c r="L235" s="165"/>
      <c r="M235" s="170"/>
      <c r="N235" s="171"/>
      <c r="O235" s="171"/>
      <c r="P235" s="171"/>
      <c r="Q235" s="171"/>
      <c r="R235" s="171"/>
      <c r="S235" s="171"/>
      <c r="T235" s="172"/>
      <c r="AT235" s="167" t="s">
        <v>157</v>
      </c>
      <c r="AU235" s="167" t="s">
        <v>146</v>
      </c>
      <c r="AV235" s="11" t="s">
        <v>80</v>
      </c>
      <c r="AW235" s="11" t="s">
        <v>35</v>
      </c>
      <c r="AX235" s="11" t="s">
        <v>72</v>
      </c>
      <c r="AY235" s="167" t="s">
        <v>145</v>
      </c>
    </row>
    <row r="236" spans="2:65" s="11" customFormat="1">
      <c r="B236" s="165"/>
      <c r="D236" s="166" t="s">
        <v>157</v>
      </c>
      <c r="E236" s="167" t="s">
        <v>5</v>
      </c>
      <c r="F236" s="168" t="s">
        <v>384</v>
      </c>
      <c r="H236" s="169">
        <v>6</v>
      </c>
      <c r="L236" s="165"/>
      <c r="M236" s="170"/>
      <c r="N236" s="171"/>
      <c r="O236" s="171"/>
      <c r="P236" s="171"/>
      <c r="Q236" s="171"/>
      <c r="R236" s="171"/>
      <c r="S236" s="171"/>
      <c r="T236" s="172"/>
      <c r="AT236" s="167" t="s">
        <v>157</v>
      </c>
      <c r="AU236" s="167" t="s">
        <v>146</v>
      </c>
      <c r="AV236" s="11" t="s">
        <v>80</v>
      </c>
      <c r="AW236" s="11" t="s">
        <v>35</v>
      </c>
      <c r="AX236" s="11" t="s">
        <v>72</v>
      </c>
      <c r="AY236" s="167" t="s">
        <v>145</v>
      </c>
    </row>
    <row r="237" spans="2:65" s="11" customFormat="1">
      <c r="B237" s="165"/>
      <c r="D237" s="166" t="s">
        <v>157</v>
      </c>
      <c r="E237" s="167" t="s">
        <v>5</v>
      </c>
      <c r="F237" s="168" t="s">
        <v>385</v>
      </c>
      <c r="H237" s="169">
        <v>36.6</v>
      </c>
      <c r="L237" s="165"/>
      <c r="M237" s="170"/>
      <c r="N237" s="171"/>
      <c r="O237" s="171"/>
      <c r="P237" s="171"/>
      <c r="Q237" s="171"/>
      <c r="R237" s="171"/>
      <c r="S237" s="171"/>
      <c r="T237" s="172"/>
      <c r="AT237" s="167" t="s">
        <v>157</v>
      </c>
      <c r="AU237" s="167" t="s">
        <v>146</v>
      </c>
      <c r="AV237" s="11" t="s">
        <v>80</v>
      </c>
      <c r="AW237" s="11" t="s">
        <v>35</v>
      </c>
      <c r="AX237" s="11" t="s">
        <v>72</v>
      </c>
      <c r="AY237" s="167" t="s">
        <v>145</v>
      </c>
    </row>
    <row r="238" spans="2:65" s="11" customFormat="1">
      <c r="B238" s="165"/>
      <c r="D238" s="166" t="s">
        <v>157</v>
      </c>
      <c r="E238" s="167" t="s">
        <v>5</v>
      </c>
      <c r="F238" s="168" t="s">
        <v>386</v>
      </c>
      <c r="H238" s="169">
        <v>6.65</v>
      </c>
      <c r="L238" s="165"/>
      <c r="M238" s="170"/>
      <c r="N238" s="171"/>
      <c r="O238" s="171"/>
      <c r="P238" s="171"/>
      <c r="Q238" s="171"/>
      <c r="R238" s="171"/>
      <c r="S238" s="171"/>
      <c r="T238" s="172"/>
      <c r="AT238" s="167" t="s">
        <v>157</v>
      </c>
      <c r="AU238" s="167" t="s">
        <v>146</v>
      </c>
      <c r="AV238" s="11" t="s">
        <v>80</v>
      </c>
      <c r="AW238" s="11" t="s">
        <v>35</v>
      </c>
      <c r="AX238" s="11" t="s">
        <v>72</v>
      </c>
      <c r="AY238" s="167" t="s">
        <v>145</v>
      </c>
    </row>
    <row r="239" spans="2:65" s="11" customFormat="1">
      <c r="B239" s="165"/>
      <c r="D239" s="166" t="s">
        <v>157</v>
      </c>
      <c r="E239" s="167" t="s">
        <v>5</v>
      </c>
      <c r="F239" s="168" t="s">
        <v>387</v>
      </c>
      <c r="H239" s="169">
        <v>8.5500000000000007</v>
      </c>
      <c r="L239" s="165"/>
      <c r="M239" s="170"/>
      <c r="N239" s="171"/>
      <c r="O239" s="171"/>
      <c r="P239" s="171"/>
      <c r="Q239" s="171"/>
      <c r="R239" s="171"/>
      <c r="S239" s="171"/>
      <c r="T239" s="172"/>
      <c r="AT239" s="167" t="s">
        <v>157</v>
      </c>
      <c r="AU239" s="167" t="s">
        <v>146</v>
      </c>
      <c r="AV239" s="11" t="s">
        <v>80</v>
      </c>
      <c r="AW239" s="11" t="s">
        <v>35</v>
      </c>
      <c r="AX239" s="11" t="s">
        <v>72</v>
      </c>
      <c r="AY239" s="167" t="s">
        <v>145</v>
      </c>
    </row>
    <row r="240" spans="2:65" s="11" customFormat="1">
      <c r="B240" s="165"/>
      <c r="D240" s="166" t="s">
        <v>157</v>
      </c>
      <c r="E240" s="167" t="s">
        <v>5</v>
      </c>
      <c r="F240" s="168" t="s">
        <v>388</v>
      </c>
      <c r="H240" s="169">
        <v>6.18</v>
      </c>
      <c r="L240" s="165"/>
      <c r="M240" s="170"/>
      <c r="N240" s="171"/>
      <c r="O240" s="171"/>
      <c r="P240" s="171"/>
      <c r="Q240" s="171"/>
      <c r="R240" s="171"/>
      <c r="S240" s="171"/>
      <c r="T240" s="172"/>
      <c r="AT240" s="167" t="s">
        <v>157</v>
      </c>
      <c r="AU240" s="167" t="s">
        <v>146</v>
      </c>
      <c r="AV240" s="11" t="s">
        <v>80</v>
      </c>
      <c r="AW240" s="11" t="s">
        <v>35</v>
      </c>
      <c r="AX240" s="11" t="s">
        <v>72</v>
      </c>
      <c r="AY240" s="167" t="s">
        <v>145</v>
      </c>
    </row>
    <row r="241" spans="2:65" s="11" customFormat="1">
      <c r="B241" s="165"/>
      <c r="D241" s="166" t="s">
        <v>157</v>
      </c>
      <c r="E241" s="167" t="s">
        <v>5</v>
      </c>
      <c r="F241" s="168" t="s">
        <v>389</v>
      </c>
      <c r="H241" s="169">
        <v>12.5</v>
      </c>
      <c r="L241" s="165"/>
      <c r="M241" s="170"/>
      <c r="N241" s="171"/>
      <c r="O241" s="171"/>
      <c r="P241" s="171"/>
      <c r="Q241" s="171"/>
      <c r="R241" s="171"/>
      <c r="S241" s="171"/>
      <c r="T241" s="172"/>
      <c r="AT241" s="167" t="s">
        <v>157</v>
      </c>
      <c r="AU241" s="167" t="s">
        <v>146</v>
      </c>
      <c r="AV241" s="11" t="s">
        <v>80</v>
      </c>
      <c r="AW241" s="11" t="s">
        <v>35</v>
      </c>
      <c r="AX241" s="11" t="s">
        <v>72</v>
      </c>
      <c r="AY241" s="167" t="s">
        <v>145</v>
      </c>
    </row>
    <row r="242" spans="2:65" s="11" customFormat="1">
      <c r="B242" s="165"/>
      <c r="D242" s="166" t="s">
        <v>157</v>
      </c>
      <c r="E242" s="167" t="s">
        <v>5</v>
      </c>
      <c r="F242" s="168" t="s">
        <v>390</v>
      </c>
      <c r="H242" s="169">
        <v>8.01</v>
      </c>
      <c r="L242" s="165"/>
      <c r="M242" s="170"/>
      <c r="N242" s="171"/>
      <c r="O242" s="171"/>
      <c r="P242" s="171"/>
      <c r="Q242" s="171"/>
      <c r="R242" s="171"/>
      <c r="S242" s="171"/>
      <c r="T242" s="172"/>
      <c r="AT242" s="167" t="s">
        <v>157</v>
      </c>
      <c r="AU242" s="167" t="s">
        <v>146</v>
      </c>
      <c r="AV242" s="11" t="s">
        <v>80</v>
      </c>
      <c r="AW242" s="11" t="s">
        <v>35</v>
      </c>
      <c r="AX242" s="11" t="s">
        <v>72</v>
      </c>
      <c r="AY242" s="167" t="s">
        <v>145</v>
      </c>
    </row>
    <row r="243" spans="2:65" s="13" customFormat="1">
      <c r="B243" s="180"/>
      <c r="D243" s="166" t="s">
        <v>157</v>
      </c>
      <c r="E243" s="181" t="s">
        <v>5</v>
      </c>
      <c r="F243" s="182" t="s">
        <v>160</v>
      </c>
      <c r="H243" s="183">
        <v>647.27</v>
      </c>
      <c r="L243" s="180"/>
      <c r="M243" s="184"/>
      <c r="N243" s="185"/>
      <c r="O243" s="185"/>
      <c r="P243" s="185"/>
      <c r="Q243" s="185"/>
      <c r="R243" s="185"/>
      <c r="S243" s="185"/>
      <c r="T243" s="186"/>
      <c r="AT243" s="181" t="s">
        <v>157</v>
      </c>
      <c r="AU243" s="181" t="s">
        <v>146</v>
      </c>
      <c r="AV243" s="13" t="s">
        <v>155</v>
      </c>
      <c r="AW243" s="13" t="s">
        <v>35</v>
      </c>
      <c r="AX243" s="13" t="s">
        <v>77</v>
      </c>
      <c r="AY243" s="181" t="s">
        <v>145</v>
      </c>
    </row>
    <row r="244" spans="2:65" s="1" customFormat="1" ht="22.75" customHeight="1">
      <c r="B244" s="153"/>
      <c r="C244" s="154" t="s">
        <v>391</v>
      </c>
      <c r="D244" s="154" t="s">
        <v>150</v>
      </c>
      <c r="E244" s="155" t="s">
        <v>392</v>
      </c>
      <c r="F244" s="156" t="s">
        <v>393</v>
      </c>
      <c r="G244" s="157" t="s">
        <v>195</v>
      </c>
      <c r="H244" s="158">
        <v>101.64400000000001</v>
      </c>
      <c r="I244" s="159">
        <v>0</v>
      </c>
      <c r="J244" s="159">
        <f>ROUND(I244*H244,2)</f>
        <v>0</v>
      </c>
      <c r="K244" s="156" t="s">
        <v>1812</v>
      </c>
      <c r="L244" s="39"/>
      <c r="M244" s="160" t="s">
        <v>5</v>
      </c>
      <c r="N244" s="161" t="s">
        <v>43</v>
      </c>
      <c r="O244" s="162">
        <v>1.355</v>
      </c>
      <c r="P244" s="162">
        <f>O244*H244</f>
        <v>137.72762</v>
      </c>
      <c r="Q244" s="162">
        <v>3.3579999999999999E-2</v>
      </c>
      <c r="R244" s="162">
        <f>Q244*H244</f>
        <v>3.41320552</v>
      </c>
      <c r="S244" s="162">
        <v>0</v>
      </c>
      <c r="T244" s="163">
        <f>S244*H244</f>
        <v>0</v>
      </c>
      <c r="AR244" s="24" t="s">
        <v>155</v>
      </c>
      <c r="AT244" s="24" t="s">
        <v>150</v>
      </c>
      <c r="AU244" s="24" t="s">
        <v>146</v>
      </c>
      <c r="AY244" s="24" t="s">
        <v>145</v>
      </c>
      <c r="BE244" s="164">
        <f>IF(N244="základní",J244,0)</f>
        <v>0</v>
      </c>
      <c r="BF244" s="164">
        <f>IF(N244="snížená",J244,0)</f>
        <v>0</v>
      </c>
      <c r="BG244" s="164">
        <f>IF(N244="zákl. přenesená",J244,0)</f>
        <v>0</v>
      </c>
      <c r="BH244" s="164">
        <f>IF(N244="sníž. přenesená",J244,0)</f>
        <v>0</v>
      </c>
      <c r="BI244" s="164">
        <f>IF(N244="nulová",J244,0)</f>
        <v>0</v>
      </c>
      <c r="BJ244" s="24" t="s">
        <v>77</v>
      </c>
      <c r="BK244" s="164">
        <f>ROUND(I244*H244,2)</f>
        <v>0</v>
      </c>
      <c r="BL244" s="24" t="s">
        <v>155</v>
      </c>
      <c r="BM244" s="24" t="s">
        <v>394</v>
      </c>
    </row>
    <row r="245" spans="2:65" s="11" customFormat="1">
      <c r="B245" s="165"/>
      <c r="D245" s="166" t="s">
        <v>157</v>
      </c>
      <c r="E245" s="167" t="s">
        <v>5</v>
      </c>
      <c r="F245" s="168" t="s">
        <v>395</v>
      </c>
      <c r="H245" s="169">
        <v>6.9</v>
      </c>
      <c r="L245" s="165"/>
      <c r="M245" s="170"/>
      <c r="N245" s="171"/>
      <c r="O245" s="171"/>
      <c r="P245" s="171"/>
      <c r="Q245" s="171"/>
      <c r="R245" s="171"/>
      <c r="S245" s="171"/>
      <c r="T245" s="172"/>
      <c r="AT245" s="167" t="s">
        <v>157</v>
      </c>
      <c r="AU245" s="167" t="s">
        <v>146</v>
      </c>
      <c r="AV245" s="11" t="s">
        <v>80</v>
      </c>
      <c r="AW245" s="11" t="s">
        <v>35</v>
      </c>
      <c r="AX245" s="11" t="s">
        <v>72</v>
      </c>
      <c r="AY245" s="167" t="s">
        <v>145</v>
      </c>
    </row>
    <row r="246" spans="2:65" s="11" customFormat="1">
      <c r="B246" s="165"/>
      <c r="D246" s="166" t="s">
        <v>157</v>
      </c>
      <c r="E246" s="167" t="s">
        <v>5</v>
      </c>
      <c r="F246" s="168" t="s">
        <v>396</v>
      </c>
      <c r="H246" s="169">
        <v>64.349999999999994</v>
      </c>
      <c r="L246" s="165"/>
      <c r="M246" s="170"/>
      <c r="N246" s="171"/>
      <c r="O246" s="171"/>
      <c r="P246" s="171"/>
      <c r="Q246" s="171"/>
      <c r="R246" s="171"/>
      <c r="S246" s="171"/>
      <c r="T246" s="172"/>
      <c r="AT246" s="167" t="s">
        <v>157</v>
      </c>
      <c r="AU246" s="167" t="s">
        <v>146</v>
      </c>
      <c r="AV246" s="11" t="s">
        <v>80</v>
      </c>
      <c r="AW246" s="11" t="s">
        <v>35</v>
      </c>
      <c r="AX246" s="11" t="s">
        <v>72</v>
      </c>
      <c r="AY246" s="167" t="s">
        <v>145</v>
      </c>
    </row>
    <row r="247" spans="2:65" s="11" customFormat="1">
      <c r="B247" s="165"/>
      <c r="D247" s="166" t="s">
        <v>157</v>
      </c>
      <c r="E247" s="167" t="s">
        <v>5</v>
      </c>
      <c r="F247" s="168" t="s">
        <v>397</v>
      </c>
      <c r="H247" s="169">
        <v>5.28</v>
      </c>
      <c r="L247" s="165"/>
      <c r="M247" s="170"/>
      <c r="N247" s="171"/>
      <c r="O247" s="171"/>
      <c r="P247" s="171"/>
      <c r="Q247" s="171"/>
      <c r="R247" s="171"/>
      <c r="S247" s="171"/>
      <c r="T247" s="172"/>
      <c r="AT247" s="167" t="s">
        <v>157</v>
      </c>
      <c r="AU247" s="167" t="s">
        <v>146</v>
      </c>
      <c r="AV247" s="11" t="s">
        <v>80</v>
      </c>
      <c r="AW247" s="11" t="s">
        <v>35</v>
      </c>
      <c r="AX247" s="11" t="s">
        <v>72</v>
      </c>
      <c r="AY247" s="167" t="s">
        <v>145</v>
      </c>
    </row>
    <row r="248" spans="2:65" s="11" customFormat="1">
      <c r="B248" s="165"/>
      <c r="D248" s="166" t="s">
        <v>157</v>
      </c>
      <c r="E248" s="167" t="s">
        <v>5</v>
      </c>
      <c r="F248" s="168" t="s">
        <v>398</v>
      </c>
      <c r="H248" s="169">
        <v>4.0759999999999996</v>
      </c>
      <c r="L248" s="165"/>
      <c r="M248" s="170"/>
      <c r="N248" s="171"/>
      <c r="O248" s="171"/>
      <c r="P248" s="171"/>
      <c r="Q248" s="171"/>
      <c r="R248" s="171"/>
      <c r="S248" s="171"/>
      <c r="T248" s="172"/>
      <c r="AT248" s="167" t="s">
        <v>157</v>
      </c>
      <c r="AU248" s="167" t="s">
        <v>146</v>
      </c>
      <c r="AV248" s="11" t="s">
        <v>80</v>
      </c>
      <c r="AW248" s="11" t="s">
        <v>35</v>
      </c>
      <c r="AX248" s="11" t="s">
        <v>72</v>
      </c>
      <c r="AY248" s="167" t="s">
        <v>145</v>
      </c>
    </row>
    <row r="249" spans="2:65" s="11" customFormat="1">
      <c r="B249" s="165"/>
      <c r="D249" s="166" t="s">
        <v>157</v>
      </c>
      <c r="E249" s="167" t="s">
        <v>5</v>
      </c>
      <c r="F249" s="168" t="s">
        <v>399</v>
      </c>
      <c r="H249" s="169">
        <v>3.6</v>
      </c>
      <c r="L249" s="165"/>
      <c r="M249" s="170"/>
      <c r="N249" s="171"/>
      <c r="O249" s="171"/>
      <c r="P249" s="171"/>
      <c r="Q249" s="171"/>
      <c r="R249" s="171"/>
      <c r="S249" s="171"/>
      <c r="T249" s="172"/>
      <c r="AT249" s="167" t="s">
        <v>157</v>
      </c>
      <c r="AU249" s="167" t="s">
        <v>146</v>
      </c>
      <c r="AV249" s="11" t="s">
        <v>80</v>
      </c>
      <c r="AW249" s="11" t="s">
        <v>35</v>
      </c>
      <c r="AX249" s="11" t="s">
        <v>72</v>
      </c>
      <c r="AY249" s="167" t="s">
        <v>145</v>
      </c>
    </row>
    <row r="250" spans="2:65" s="11" customFormat="1">
      <c r="B250" s="165"/>
      <c r="D250" s="166" t="s">
        <v>157</v>
      </c>
      <c r="E250" s="167" t="s">
        <v>5</v>
      </c>
      <c r="F250" s="168" t="s">
        <v>400</v>
      </c>
      <c r="H250" s="169">
        <v>2.88</v>
      </c>
      <c r="L250" s="165"/>
      <c r="M250" s="170"/>
      <c r="N250" s="171"/>
      <c r="O250" s="171"/>
      <c r="P250" s="171"/>
      <c r="Q250" s="171"/>
      <c r="R250" s="171"/>
      <c r="S250" s="171"/>
      <c r="T250" s="172"/>
      <c r="AT250" s="167" t="s">
        <v>157</v>
      </c>
      <c r="AU250" s="167" t="s">
        <v>146</v>
      </c>
      <c r="AV250" s="11" t="s">
        <v>80</v>
      </c>
      <c r="AW250" s="11" t="s">
        <v>35</v>
      </c>
      <c r="AX250" s="11" t="s">
        <v>72</v>
      </c>
      <c r="AY250" s="167" t="s">
        <v>145</v>
      </c>
    </row>
    <row r="251" spans="2:65" s="11" customFormat="1">
      <c r="B251" s="165"/>
      <c r="D251" s="166" t="s">
        <v>157</v>
      </c>
      <c r="E251" s="167" t="s">
        <v>5</v>
      </c>
      <c r="F251" s="168" t="s">
        <v>401</v>
      </c>
      <c r="H251" s="169">
        <v>0.84</v>
      </c>
      <c r="L251" s="165"/>
      <c r="M251" s="170"/>
      <c r="N251" s="171"/>
      <c r="O251" s="171"/>
      <c r="P251" s="171"/>
      <c r="Q251" s="171"/>
      <c r="R251" s="171"/>
      <c r="S251" s="171"/>
      <c r="T251" s="172"/>
      <c r="AT251" s="167" t="s">
        <v>157</v>
      </c>
      <c r="AU251" s="167" t="s">
        <v>146</v>
      </c>
      <c r="AV251" s="11" t="s">
        <v>80</v>
      </c>
      <c r="AW251" s="11" t="s">
        <v>35</v>
      </c>
      <c r="AX251" s="11" t="s">
        <v>72</v>
      </c>
      <c r="AY251" s="167" t="s">
        <v>145</v>
      </c>
    </row>
    <row r="252" spans="2:65" s="11" customFormat="1">
      <c r="B252" s="165"/>
      <c r="D252" s="166" t="s">
        <v>157</v>
      </c>
      <c r="E252" s="167" t="s">
        <v>5</v>
      </c>
      <c r="F252" s="168" t="s">
        <v>402</v>
      </c>
      <c r="H252" s="169">
        <v>5.34</v>
      </c>
      <c r="L252" s="165"/>
      <c r="M252" s="170"/>
      <c r="N252" s="171"/>
      <c r="O252" s="171"/>
      <c r="P252" s="171"/>
      <c r="Q252" s="171"/>
      <c r="R252" s="171"/>
      <c r="S252" s="171"/>
      <c r="T252" s="172"/>
      <c r="AT252" s="167" t="s">
        <v>157</v>
      </c>
      <c r="AU252" s="167" t="s">
        <v>146</v>
      </c>
      <c r="AV252" s="11" t="s">
        <v>80</v>
      </c>
      <c r="AW252" s="11" t="s">
        <v>35</v>
      </c>
      <c r="AX252" s="11" t="s">
        <v>72</v>
      </c>
      <c r="AY252" s="167" t="s">
        <v>145</v>
      </c>
    </row>
    <row r="253" spans="2:65" s="11" customFormat="1">
      <c r="B253" s="165"/>
      <c r="D253" s="166" t="s">
        <v>157</v>
      </c>
      <c r="E253" s="167" t="s">
        <v>5</v>
      </c>
      <c r="F253" s="168" t="s">
        <v>403</v>
      </c>
      <c r="H253" s="169">
        <v>1.33</v>
      </c>
      <c r="L253" s="165"/>
      <c r="M253" s="170"/>
      <c r="N253" s="171"/>
      <c r="O253" s="171"/>
      <c r="P253" s="171"/>
      <c r="Q253" s="171"/>
      <c r="R253" s="171"/>
      <c r="S253" s="171"/>
      <c r="T253" s="172"/>
      <c r="AT253" s="167" t="s">
        <v>157</v>
      </c>
      <c r="AU253" s="167" t="s">
        <v>146</v>
      </c>
      <c r="AV253" s="11" t="s">
        <v>80</v>
      </c>
      <c r="AW253" s="11" t="s">
        <v>35</v>
      </c>
      <c r="AX253" s="11" t="s">
        <v>72</v>
      </c>
      <c r="AY253" s="167" t="s">
        <v>145</v>
      </c>
    </row>
    <row r="254" spans="2:65" s="11" customFormat="1">
      <c r="B254" s="165"/>
      <c r="D254" s="166" t="s">
        <v>157</v>
      </c>
      <c r="E254" s="167" t="s">
        <v>5</v>
      </c>
      <c r="F254" s="168" t="s">
        <v>404</v>
      </c>
      <c r="H254" s="169">
        <v>1.71</v>
      </c>
      <c r="L254" s="165"/>
      <c r="M254" s="170"/>
      <c r="N254" s="171"/>
      <c r="O254" s="171"/>
      <c r="P254" s="171"/>
      <c r="Q254" s="171"/>
      <c r="R254" s="171"/>
      <c r="S254" s="171"/>
      <c r="T254" s="172"/>
      <c r="AT254" s="167" t="s">
        <v>157</v>
      </c>
      <c r="AU254" s="167" t="s">
        <v>146</v>
      </c>
      <c r="AV254" s="11" t="s">
        <v>80</v>
      </c>
      <c r="AW254" s="11" t="s">
        <v>35</v>
      </c>
      <c r="AX254" s="11" t="s">
        <v>72</v>
      </c>
      <c r="AY254" s="167" t="s">
        <v>145</v>
      </c>
    </row>
    <row r="255" spans="2:65" s="11" customFormat="1">
      <c r="B255" s="165"/>
      <c r="D255" s="166" t="s">
        <v>157</v>
      </c>
      <c r="E255" s="167" t="s">
        <v>5</v>
      </c>
      <c r="F255" s="168" t="s">
        <v>405</v>
      </c>
      <c r="H255" s="169">
        <v>1.236</v>
      </c>
      <c r="L255" s="165"/>
      <c r="M255" s="170"/>
      <c r="N255" s="171"/>
      <c r="O255" s="171"/>
      <c r="P255" s="171"/>
      <c r="Q255" s="171"/>
      <c r="R255" s="171"/>
      <c r="S255" s="171"/>
      <c r="T255" s="172"/>
      <c r="AT255" s="167" t="s">
        <v>157</v>
      </c>
      <c r="AU255" s="167" t="s">
        <v>146</v>
      </c>
      <c r="AV255" s="11" t="s">
        <v>80</v>
      </c>
      <c r="AW255" s="11" t="s">
        <v>35</v>
      </c>
      <c r="AX255" s="11" t="s">
        <v>72</v>
      </c>
      <c r="AY255" s="167" t="s">
        <v>145</v>
      </c>
    </row>
    <row r="256" spans="2:65" s="11" customFormat="1">
      <c r="B256" s="165"/>
      <c r="D256" s="166" t="s">
        <v>157</v>
      </c>
      <c r="E256" s="167" t="s">
        <v>5</v>
      </c>
      <c r="F256" s="168" t="s">
        <v>406</v>
      </c>
      <c r="H256" s="169">
        <v>2.5</v>
      </c>
      <c r="L256" s="165"/>
      <c r="M256" s="170"/>
      <c r="N256" s="171"/>
      <c r="O256" s="171"/>
      <c r="P256" s="171"/>
      <c r="Q256" s="171"/>
      <c r="R256" s="171"/>
      <c r="S256" s="171"/>
      <c r="T256" s="172"/>
      <c r="AT256" s="167" t="s">
        <v>157</v>
      </c>
      <c r="AU256" s="167" t="s">
        <v>146</v>
      </c>
      <c r="AV256" s="11" t="s">
        <v>80</v>
      </c>
      <c r="AW256" s="11" t="s">
        <v>35</v>
      </c>
      <c r="AX256" s="11" t="s">
        <v>72</v>
      </c>
      <c r="AY256" s="167" t="s">
        <v>145</v>
      </c>
    </row>
    <row r="257" spans="2:65" s="11" customFormat="1">
      <c r="B257" s="165"/>
      <c r="D257" s="166" t="s">
        <v>157</v>
      </c>
      <c r="E257" s="167" t="s">
        <v>5</v>
      </c>
      <c r="F257" s="168" t="s">
        <v>407</v>
      </c>
      <c r="H257" s="169">
        <v>1.6020000000000001</v>
      </c>
      <c r="L257" s="165"/>
      <c r="M257" s="170"/>
      <c r="N257" s="171"/>
      <c r="O257" s="171"/>
      <c r="P257" s="171"/>
      <c r="Q257" s="171"/>
      <c r="R257" s="171"/>
      <c r="S257" s="171"/>
      <c r="T257" s="172"/>
      <c r="AT257" s="167" t="s">
        <v>157</v>
      </c>
      <c r="AU257" s="167" t="s">
        <v>146</v>
      </c>
      <c r="AV257" s="11" t="s">
        <v>80</v>
      </c>
      <c r="AW257" s="11" t="s">
        <v>35</v>
      </c>
      <c r="AX257" s="11" t="s">
        <v>72</v>
      </c>
      <c r="AY257" s="167" t="s">
        <v>145</v>
      </c>
    </row>
    <row r="258" spans="2:65" s="13" customFormat="1">
      <c r="B258" s="180"/>
      <c r="D258" s="166" t="s">
        <v>157</v>
      </c>
      <c r="E258" s="181" t="s">
        <v>5</v>
      </c>
      <c r="F258" s="182" t="s">
        <v>160</v>
      </c>
      <c r="H258" s="183">
        <v>101.64400000000001</v>
      </c>
      <c r="L258" s="180"/>
      <c r="M258" s="184"/>
      <c r="N258" s="185"/>
      <c r="O258" s="185"/>
      <c r="P258" s="185"/>
      <c r="Q258" s="185"/>
      <c r="R258" s="185"/>
      <c r="S258" s="185"/>
      <c r="T258" s="186"/>
      <c r="AT258" s="181" t="s">
        <v>157</v>
      </c>
      <c r="AU258" s="181" t="s">
        <v>146</v>
      </c>
      <c r="AV258" s="13" t="s">
        <v>155</v>
      </c>
      <c r="AW258" s="13" t="s">
        <v>35</v>
      </c>
      <c r="AX258" s="13" t="s">
        <v>77</v>
      </c>
      <c r="AY258" s="181" t="s">
        <v>145</v>
      </c>
    </row>
    <row r="259" spans="2:65" s="1" customFormat="1" ht="22.75" customHeight="1">
      <c r="B259" s="153"/>
      <c r="C259" s="154" t="s">
        <v>408</v>
      </c>
      <c r="D259" s="154" t="s">
        <v>150</v>
      </c>
      <c r="E259" s="155" t="s">
        <v>409</v>
      </c>
      <c r="F259" s="156" t="s">
        <v>410</v>
      </c>
      <c r="G259" s="157" t="s">
        <v>170</v>
      </c>
      <c r="H259" s="158">
        <v>18.899999999999999</v>
      </c>
      <c r="I259" s="159">
        <v>0</v>
      </c>
      <c r="J259" s="159">
        <f>ROUND(I259*H259,2)</f>
        <v>0</v>
      </c>
      <c r="K259" s="156" t="s">
        <v>5</v>
      </c>
      <c r="L259" s="39"/>
      <c r="M259" s="160" t="s">
        <v>5</v>
      </c>
      <c r="N259" s="161" t="s">
        <v>43</v>
      </c>
      <c r="O259" s="162">
        <v>0.15</v>
      </c>
      <c r="P259" s="162">
        <f>O259*H259</f>
        <v>2.8349999999999995</v>
      </c>
      <c r="Q259" s="162">
        <v>2.0650000000000002E-2</v>
      </c>
      <c r="R259" s="162">
        <f>Q259*H259</f>
        <v>0.39028499999999999</v>
      </c>
      <c r="S259" s="162">
        <v>0</v>
      </c>
      <c r="T259" s="163">
        <f>S259*H259</f>
        <v>0</v>
      </c>
      <c r="AR259" s="24" t="s">
        <v>155</v>
      </c>
      <c r="AT259" s="24" t="s">
        <v>150</v>
      </c>
      <c r="AU259" s="24" t="s">
        <v>146</v>
      </c>
      <c r="AY259" s="24" t="s">
        <v>145</v>
      </c>
      <c r="BE259" s="164">
        <f>IF(N259="základní",J259,0)</f>
        <v>0</v>
      </c>
      <c r="BF259" s="164">
        <f>IF(N259="snížená",J259,0)</f>
        <v>0</v>
      </c>
      <c r="BG259" s="164">
        <f>IF(N259="zákl. přenesená",J259,0)</f>
        <v>0</v>
      </c>
      <c r="BH259" s="164">
        <f>IF(N259="sníž. přenesená",J259,0)</f>
        <v>0</v>
      </c>
      <c r="BI259" s="164">
        <f>IF(N259="nulová",J259,0)</f>
        <v>0</v>
      </c>
      <c r="BJ259" s="24" t="s">
        <v>77</v>
      </c>
      <c r="BK259" s="164">
        <f>ROUND(I259*H259,2)</f>
        <v>0</v>
      </c>
      <c r="BL259" s="24" t="s">
        <v>155</v>
      </c>
      <c r="BM259" s="24" t="s">
        <v>411</v>
      </c>
    </row>
    <row r="260" spans="2:65" s="11" customFormat="1">
      <c r="B260" s="165"/>
      <c r="D260" s="166" t="s">
        <v>157</v>
      </c>
      <c r="E260" s="167" t="s">
        <v>5</v>
      </c>
      <c r="F260" s="168" t="s">
        <v>412</v>
      </c>
      <c r="H260" s="169">
        <v>18.899999999999999</v>
      </c>
      <c r="L260" s="165"/>
      <c r="M260" s="170"/>
      <c r="N260" s="171"/>
      <c r="O260" s="171"/>
      <c r="P260" s="171"/>
      <c r="Q260" s="171"/>
      <c r="R260" s="171"/>
      <c r="S260" s="171"/>
      <c r="T260" s="172"/>
      <c r="AT260" s="167" t="s">
        <v>157</v>
      </c>
      <c r="AU260" s="167" t="s">
        <v>146</v>
      </c>
      <c r="AV260" s="11" t="s">
        <v>80</v>
      </c>
      <c r="AW260" s="11" t="s">
        <v>35</v>
      </c>
      <c r="AX260" s="11" t="s">
        <v>77</v>
      </c>
      <c r="AY260" s="167" t="s">
        <v>145</v>
      </c>
    </row>
    <row r="261" spans="2:65" s="10" customFormat="1" ht="22.4" customHeight="1">
      <c r="B261" s="141"/>
      <c r="D261" s="142" t="s">
        <v>71</v>
      </c>
      <c r="E261" s="151" t="s">
        <v>413</v>
      </c>
      <c r="F261" s="151" t="s">
        <v>414</v>
      </c>
      <c r="J261" s="152">
        <f>BK261</f>
        <v>0</v>
      </c>
      <c r="L261" s="141"/>
      <c r="M261" s="145"/>
      <c r="N261" s="146"/>
      <c r="O261" s="146"/>
      <c r="P261" s="147">
        <f>SUM(P262:P656)</f>
        <v>2016.626066</v>
      </c>
      <c r="Q261" s="146"/>
      <c r="R261" s="147">
        <f>SUM(R262:R656)</f>
        <v>26.244790306800002</v>
      </c>
      <c r="S261" s="146"/>
      <c r="T261" s="148">
        <f>SUM(T262:T656)</f>
        <v>0</v>
      </c>
      <c r="AR261" s="142" t="s">
        <v>77</v>
      </c>
      <c r="AT261" s="149" t="s">
        <v>71</v>
      </c>
      <c r="AU261" s="149" t="s">
        <v>80</v>
      </c>
      <c r="AY261" s="142" t="s">
        <v>145</v>
      </c>
      <c r="BK261" s="150">
        <f>SUM(BK262:BK656)</f>
        <v>0</v>
      </c>
    </row>
    <row r="262" spans="2:65" s="1" customFormat="1" ht="14.4" customHeight="1">
      <c r="B262" s="153"/>
      <c r="C262" s="154" t="s">
        <v>415</v>
      </c>
      <c r="D262" s="154" t="s">
        <v>150</v>
      </c>
      <c r="E262" s="155" t="s">
        <v>416</v>
      </c>
      <c r="F262" s="156" t="s">
        <v>417</v>
      </c>
      <c r="G262" s="157" t="s">
        <v>195</v>
      </c>
      <c r="H262" s="158">
        <v>964.89200000000005</v>
      </c>
      <c r="I262" s="159">
        <v>0</v>
      </c>
      <c r="J262" s="159">
        <f>ROUND(I262*H262,2)</f>
        <v>0</v>
      </c>
      <c r="K262" s="156" t="s">
        <v>1812</v>
      </c>
      <c r="L262" s="39"/>
      <c r="M262" s="160" t="s">
        <v>5</v>
      </c>
      <c r="N262" s="161" t="s">
        <v>43</v>
      </c>
      <c r="O262" s="162">
        <v>0.14000000000000001</v>
      </c>
      <c r="P262" s="162">
        <f>O262*H262</f>
        <v>135.08488000000003</v>
      </c>
      <c r="Q262" s="162">
        <v>0</v>
      </c>
      <c r="R262" s="162">
        <f>Q262*H262</f>
        <v>0</v>
      </c>
      <c r="S262" s="162">
        <v>0</v>
      </c>
      <c r="T262" s="163">
        <f>S262*H262</f>
        <v>0</v>
      </c>
      <c r="AR262" s="24" t="s">
        <v>155</v>
      </c>
      <c r="AT262" s="24" t="s">
        <v>150</v>
      </c>
      <c r="AU262" s="24" t="s">
        <v>146</v>
      </c>
      <c r="AY262" s="24" t="s">
        <v>145</v>
      </c>
      <c r="BE262" s="164">
        <f>IF(N262="základní",J262,0)</f>
        <v>0</v>
      </c>
      <c r="BF262" s="164">
        <f>IF(N262="snížená",J262,0)</f>
        <v>0</v>
      </c>
      <c r="BG262" s="164">
        <f>IF(N262="zákl. přenesená",J262,0)</f>
        <v>0</v>
      </c>
      <c r="BH262" s="164">
        <f>IF(N262="sníž. přenesená",J262,0)</f>
        <v>0</v>
      </c>
      <c r="BI262" s="164">
        <f>IF(N262="nulová",J262,0)</f>
        <v>0</v>
      </c>
      <c r="BJ262" s="24" t="s">
        <v>77</v>
      </c>
      <c r="BK262" s="164">
        <f>ROUND(I262*H262,2)</f>
        <v>0</v>
      </c>
      <c r="BL262" s="24" t="s">
        <v>155</v>
      </c>
      <c r="BM262" s="24" t="s">
        <v>418</v>
      </c>
    </row>
    <row r="263" spans="2:65" s="11" customFormat="1">
      <c r="B263" s="165"/>
      <c r="D263" s="166" t="s">
        <v>157</v>
      </c>
      <c r="E263" s="167" t="s">
        <v>5</v>
      </c>
      <c r="F263" s="168" t="s">
        <v>419</v>
      </c>
      <c r="H263" s="169">
        <v>964.89200000000005</v>
      </c>
      <c r="L263" s="165"/>
      <c r="M263" s="170"/>
      <c r="N263" s="171"/>
      <c r="O263" s="171"/>
      <c r="P263" s="171"/>
      <c r="Q263" s="171"/>
      <c r="R263" s="171"/>
      <c r="S263" s="171"/>
      <c r="T263" s="172"/>
      <c r="AT263" s="167" t="s">
        <v>157</v>
      </c>
      <c r="AU263" s="167" t="s">
        <v>146</v>
      </c>
      <c r="AV263" s="11" t="s">
        <v>80</v>
      </c>
      <c r="AW263" s="11" t="s">
        <v>35</v>
      </c>
      <c r="AX263" s="11" t="s">
        <v>77</v>
      </c>
      <c r="AY263" s="167" t="s">
        <v>145</v>
      </c>
    </row>
    <row r="264" spans="2:65" s="1" customFormat="1" ht="34.25" customHeight="1">
      <c r="B264" s="153"/>
      <c r="C264" s="154" t="s">
        <v>420</v>
      </c>
      <c r="D264" s="154" t="s">
        <v>150</v>
      </c>
      <c r="E264" s="155" t="s">
        <v>421</v>
      </c>
      <c r="F264" s="156" t="s">
        <v>422</v>
      </c>
      <c r="G264" s="157" t="s">
        <v>195</v>
      </c>
      <c r="H264" s="158">
        <v>14.891</v>
      </c>
      <c r="I264" s="159">
        <v>0</v>
      </c>
      <c r="J264" s="159">
        <f>ROUND(I264*H264,2)</f>
        <v>0</v>
      </c>
      <c r="K264" s="156" t="s">
        <v>1812</v>
      </c>
      <c r="L264" s="39"/>
      <c r="M264" s="160" t="s">
        <v>5</v>
      </c>
      <c r="N264" s="161" t="s">
        <v>43</v>
      </c>
      <c r="O264" s="162">
        <v>0.42699999999999999</v>
      </c>
      <c r="P264" s="162">
        <f>O264*H264</f>
        <v>6.3584569999999996</v>
      </c>
      <c r="Q264" s="162">
        <v>2.8570000000000002E-2</v>
      </c>
      <c r="R264" s="162">
        <f>Q264*H264</f>
        <v>0.42543587000000005</v>
      </c>
      <c r="S264" s="162">
        <v>0</v>
      </c>
      <c r="T264" s="163">
        <f>S264*H264</f>
        <v>0</v>
      </c>
      <c r="AR264" s="24" t="s">
        <v>155</v>
      </c>
      <c r="AT264" s="24" t="s">
        <v>150</v>
      </c>
      <c r="AU264" s="24" t="s">
        <v>146</v>
      </c>
      <c r="AY264" s="24" t="s">
        <v>145</v>
      </c>
      <c r="BE264" s="164">
        <f>IF(N264="základní",J264,0)</f>
        <v>0</v>
      </c>
      <c r="BF264" s="164">
        <f>IF(N264="snížená",J264,0)</f>
        <v>0</v>
      </c>
      <c r="BG264" s="164">
        <f>IF(N264="zákl. přenesená",J264,0)</f>
        <v>0</v>
      </c>
      <c r="BH264" s="164">
        <f>IF(N264="sníž. přenesená",J264,0)</f>
        <v>0</v>
      </c>
      <c r="BI264" s="164">
        <f>IF(N264="nulová",J264,0)</f>
        <v>0</v>
      </c>
      <c r="BJ264" s="24" t="s">
        <v>77</v>
      </c>
      <c r="BK264" s="164">
        <f>ROUND(I264*H264,2)</f>
        <v>0</v>
      </c>
      <c r="BL264" s="24" t="s">
        <v>155</v>
      </c>
      <c r="BM264" s="24" t="s">
        <v>423</v>
      </c>
    </row>
    <row r="265" spans="2:65" s="11" customFormat="1">
      <c r="B265" s="165"/>
      <c r="D265" s="166" t="s">
        <v>157</v>
      </c>
      <c r="E265" s="167" t="s">
        <v>5</v>
      </c>
      <c r="F265" s="168" t="s">
        <v>424</v>
      </c>
      <c r="H265" s="169">
        <v>3.5779999999999998</v>
      </c>
      <c r="L265" s="165"/>
      <c r="M265" s="170"/>
      <c r="N265" s="171"/>
      <c r="O265" s="171"/>
      <c r="P265" s="171"/>
      <c r="Q265" s="171"/>
      <c r="R265" s="171"/>
      <c r="S265" s="171"/>
      <c r="T265" s="172"/>
      <c r="AT265" s="167" t="s">
        <v>157</v>
      </c>
      <c r="AU265" s="167" t="s">
        <v>146</v>
      </c>
      <c r="AV265" s="11" t="s">
        <v>80</v>
      </c>
      <c r="AW265" s="11" t="s">
        <v>35</v>
      </c>
      <c r="AX265" s="11" t="s">
        <v>72</v>
      </c>
      <c r="AY265" s="167" t="s">
        <v>145</v>
      </c>
    </row>
    <row r="266" spans="2:65" s="11" customFormat="1">
      <c r="B266" s="165"/>
      <c r="D266" s="166" t="s">
        <v>157</v>
      </c>
      <c r="E266" s="167" t="s">
        <v>5</v>
      </c>
      <c r="F266" s="168" t="s">
        <v>425</v>
      </c>
      <c r="H266" s="169">
        <v>1.5</v>
      </c>
      <c r="L266" s="165"/>
      <c r="M266" s="170"/>
      <c r="N266" s="171"/>
      <c r="O266" s="171"/>
      <c r="P266" s="171"/>
      <c r="Q266" s="171"/>
      <c r="R266" s="171"/>
      <c r="S266" s="171"/>
      <c r="T266" s="172"/>
      <c r="AT266" s="167" t="s">
        <v>157</v>
      </c>
      <c r="AU266" s="167" t="s">
        <v>146</v>
      </c>
      <c r="AV266" s="11" t="s">
        <v>80</v>
      </c>
      <c r="AW266" s="11" t="s">
        <v>35</v>
      </c>
      <c r="AX266" s="11" t="s">
        <v>72</v>
      </c>
      <c r="AY266" s="167" t="s">
        <v>145</v>
      </c>
    </row>
    <row r="267" spans="2:65" s="12" customFormat="1">
      <c r="B267" s="173"/>
      <c r="D267" s="166" t="s">
        <v>157</v>
      </c>
      <c r="E267" s="174" t="s">
        <v>5</v>
      </c>
      <c r="F267" s="175" t="s">
        <v>159</v>
      </c>
      <c r="H267" s="176">
        <v>5.0780000000000003</v>
      </c>
      <c r="L267" s="173"/>
      <c r="M267" s="177"/>
      <c r="N267" s="178"/>
      <c r="O267" s="178"/>
      <c r="P267" s="178"/>
      <c r="Q267" s="178"/>
      <c r="R267" s="178"/>
      <c r="S267" s="178"/>
      <c r="T267" s="179"/>
      <c r="AT267" s="174" t="s">
        <v>157</v>
      </c>
      <c r="AU267" s="174" t="s">
        <v>146</v>
      </c>
      <c r="AV267" s="12" t="s">
        <v>146</v>
      </c>
      <c r="AW267" s="12" t="s">
        <v>35</v>
      </c>
      <c r="AX267" s="12" t="s">
        <v>72</v>
      </c>
      <c r="AY267" s="174" t="s">
        <v>145</v>
      </c>
    </row>
    <row r="268" spans="2:65" s="11" customFormat="1">
      <c r="B268" s="165"/>
      <c r="D268" s="166" t="s">
        <v>157</v>
      </c>
      <c r="E268" s="167" t="s">
        <v>5</v>
      </c>
      <c r="F268" s="168" t="s">
        <v>373</v>
      </c>
      <c r="H268" s="169">
        <v>2.4750000000000001</v>
      </c>
      <c r="L268" s="165"/>
      <c r="M268" s="170"/>
      <c r="N268" s="171"/>
      <c r="O268" s="171"/>
      <c r="P268" s="171"/>
      <c r="Q268" s="171"/>
      <c r="R268" s="171"/>
      <c r="S268" s="171"/>
      <c r="T268" s="172"/>
      <c r="AT268" s="167" t="s">
        <v>157</v>
      </c>
      <c r="AU268" s="167" t="s">
        <v>146</v>
      </c>
      <c r="AV268" s="11" t="s">
        <v>80</v>
      </c>
      <c r="AW268" s="11" t="s">
        <v>35</v>
      </c>
      <c r="AX268" s="11" t="s">
        <v>72</v>
      </c>
      <c r="AY268" s="167" t="s">
        <v>145</v>
      </c>
    </row>
    <row r="269" spans="2:65" s="11" customFormat="1">
      <c r="B269" s="165"/>
      <c r="D269" s="166" t="s">
        <v>157</v>
      </c>
      <c r="E269" s="167" t="s">
        <v>5</v>
      </c>
      <c r="F269" s="168" t="s">
        <v>426</v>
      </c>
      <c r="H269" s="169">
        <v>7.3380000000000001</v>
      </c>
      <c r="L269" s="165"/>
      <c r="M269" s="170"/>
      <c r="N269" s="171"/>
      <c r="O269" s="171"/>
      <c r="P269" s="171"/>
      <c r="Q269" s="171"/>
      <c r="R269" s="171"/>
      <c r="S269" s="171"/>
      <c r="T269" s="172"/>
      <c r="AT269" s="167" t="s">
        <v>157</v>
      </c>
      <c r="AU269" s="167" t="s">
        <v>146</v>
      </c>
      <c r="AV269" s="11" t="s">
        <v>80</v>
      </c>
      <c r="AW269" s="11" t="s">
        <v>35</v>
      </c>
      <c r="AX269" s="11" t="s">
        <v>72</v>
      </c>
      <c r="AY269" s="167" t="s">
        <v>145</v>
      </c>
    </row>
    <row r="270" spans="2:65" s="12" customFormat="1">
      <c r="B270" s="173"/>
      <c r="D270" s="166" t="s">
        <v>157</v>
      </c>
      <c r="E270" s="174" t="s">
        <v>5</v>
      </c>
      <c r="F270" s="175" t="s">
        <v>167</v>
      </c>
      <c r="H270" s="176">
        <v>9.8130000000000006</v>
      </c>
      <c r="L270" s="173"/>
      <c r="M270" s="177"/>
      <c r="N270" s="178"/>
      <c r="O270" s="178"/>
      <c r="P270" s="178"/>
      <c r="Q270" s="178"/>
      <c r="R270" s="178"/>
      <c r="S270" s="178"/>
      <c r="T270" s="179"/>
      <c r="AT270" s="174" t="s">
        <v>157</v>
      </c>
      <c r="AU270" s="174" t="s">
        <v>146</v>
      </c>
      <c r="AV270" s="12" t="s">
        <v>146</v>
      </c>
      <c r="AW270" s="12" t="s">
        <v>35</v>
      </c>
      <c r="AX270" s="12" t="s">
        <v>72</v>
      </c>
      <c r="AY270" s="174" t="s">
        <v>145</v>
      </c>
    </row>
    <row r="271" spans="2:65" s="13" customFormat="1">
      <c r="B271" s="180"/>
      <c r="D271" s="166" t="s">
        <v>157</v>
      </c>
      <c r="E271" s="181" t="s">
        <v>5</v>
      </c>
      <c r="F271" s="182" t="s">
        <v>427</v>
      </c>
      <c r="H271" s="183">
        <v>14.891</v>
      </c>
      <c r="L271" s="180"/>
      <c r="M271" s="184"/>
      <c r="N271" s="185"/>
      <c r="O271" s="185"/>
      <c r="P271" s="185"/>
      <c r="Q271" s="185"/>
      <c r="R271" s="185"/>
      <c r="S271" s="185"/>
      <c r="T271" s="186"/>
      <c r="AT271" s="181" t="s">
        <v>157</v>
      </c>
      <c r="AU271" s="181" t="s">
        <v>146</v>
      </c>
      <c r="AV271" s="13" t="s">
        <v>155</v>
      </c>
      <c r="AW271" s="13" t="s">
        <v>35</v>
      </c>
      <c r="AX271" s="13" t="s">
        <v>77</v>
      </c>
      <c r="AY271" s="181" t="s">
        <v>145</v>
      </c>
    </row>
    <row r="272" spans="2:65" s="1" customFormat="1" ht="22.75" customHeight="1">
      <c r="B272" s="153"/>
      <c r="C272" s="154" t="s">
        <v>428</v>
      </c>
      <c r="D272" s="154" t="s">
        <v>150</v>
      </c>
      <c r="E272" s="155" t="s">
        <v>429</v>
      </c>
      <c r="F272" s="156" t="s">
        <v>430</v>
      </c>
      <c r="G272" s="157" t="s">
        <v>195</v>
      </c>
      <c r="H272" s="158">
        <v>251.102</v>
      </c>
      <c r="I272" s="159">
        <v>0</v>
      </c>
      <c r="J272" s="159">
        <f>ROUND(I272*H272,2)</f>
        <v>0</v>
      </c>
      <c r="K272" s="156" t="s">
        <v>1812</v>
      </c>
      <c r="L272" s="39"/>
      <c r="M272" s="160" t="s">
        <v>5</v>
      </c>
      <c r="N272" s="161" t="s">
        <v>43</v>
      </c>
      <c r="O272" s="162">
        <v>0.24</v>
      </c>
      <c r="P272" s="162">
        <f>O272*H272</f>
        <v>60.264479999999999</v>
      </c>
      <c r="Q272" s="162">
        <v>5.4599999999999996E-3</v>
      </c>
      <c r="R272" s="162">
        <f>Q272*H272</f>
        <v>1.37101692</v>
      </c>
      <c r="S272" s="162">
        <v>0</v>
      </c>
      <c r="T272" s="163">
        <f>S272*H272</f>
        <v>0</v>
      </c>
      <c r="AR272" s="24" t="s">
        <v>155</v>
      </c>
      <c r="AT272" s="24" t="s">
        <v>150</v>
      </c>
      <c r="AU272" s="24" t="s">
        <v>146</v>
      </c>
      <c r="AY272" s="24" t="s">
        <v>145</v>
      </c>
      <c r="BE272" s="164">
        <f>IF(N272="základní",J272,0)</f>
        <v>0</v>
      </c>
      <c r="BF272" s="164">
        <f>IF(N272="snížená",J272,0)</f>
        <v>0</v>
      </c>
      <c r="BG272" s="164">
        <f>IF(N272="zákl. přenesená",J272,0)</f>
        <v>0</v>
      </c>
      <c r="BH272" s="164">
        <f>IF(N272="sníž. přenesená",J272,0)</f>
        <v>0</v>
      </c>
      <c r="BI272" s="164">
        <f>IF(N272="nulová",J272,0)</f>
        <v>0</v>
      </c>
      <c r="BJ272" s="24" t="s">
        <v>77</v>
      </c>
      <c r="BK272" s="164">
        <f>ROUND(I272*H272,2)</f>
        <v>0</v>
      </c>
      <c r="BL272" s="24" t="s">
        <v>155</v>
      </c>
      <c r="BM272" s="24" t="s">
        <v>431</v>
      </c>
    </row>
    <row r="273" spans="2:65" s="11" customFormat="1">
      <c r="B273" s="165"/>
      <c r="D273" s="166" t="s">
        <v>157</v>
      </c>
      <c r="E273" s="167" t="s">
        <v>5</v>
      </c>
      <c r="F273" s="168" t="s">
        <v>432</v>
      </c>
      <c r="H273" s="169">
        <v>251.102</v>
      </c>
      <c r="L273" s="165"/>
      <c r="M273" s="170"/>
      <c r="N273" s="171"/>
      <c r="O273" s="171"/>
      <c r="P273" s="171"/>
      <c r="Q273" s="171"/>
      <c r="R273" s="171"/>
      <c r="S273" s="171"/>
      <c r="T273" s="172"/>
      <c r="AT273" s="167" t="s">
        <v>157</v>
      </c>
      <c r="AU273" s="167" t="s">
        <v>146</v>
      </c>
      <c r="AV273" s="11" t="s">
        <v>80</v>
      </c>
      <c r="AW273" s="11" t="s">
        <v>35</v>
      </c>
      <c r="AX273" s="11" t="s">
        <v>77</v>
      </c>
      <c r="AY273" s="167" t="s">
        <v>145</v>
      </c>
    </row>
    <row r="274" spans="2:65" s="1" customFormat="1" ht="34.25" customHeight="1">
      <c r="B274" s="153"/>
      <c r="C274" s="154" t="s">
        <v>433</v>
      </c>
      <c r="D274" s="154" t="s">
        <v>150</v>
      </c>
      <c r="E274" s="155" t="s">
        <v>434</v>
      </c>
      <c r="F274" s="156" t="s">
        <v>435</v>
      </c>
      <c r="G274" s="157" t="s">
        <v>195</v>
      </c>
      <c r="H274" s="158">
        <v>753.30600000000004</v>
      </c>
      <c r="I274" s="159">
        <v>0</v>
      </c>
      <c r="J274" s="159">
        <f>ROUND(I274*H274,2)</f>
        <v>0</v>
      </c>
      <c r="K274" s="156" t="s">
        <v>1812</v>
      </c>
      <c r="L274" s="39"/>
      <c r="M274" s="160" t="s">
        <v>5</v>
      </c>
      <c r="N274" s="161" t="s">
        <v>43</v>
      </c>
      <c r="O274" s="162">
        <v>5.5E-2</v>
      </c>
      <c r="P274" s="162">
        <f>O274*H274</f>
        <v>41.431830000000005</v>
      </c>
      <c r="Q274" s="162">
        <v>2.0999999999999999E-3</v>
      </c>
      <c r="R274" s="162">
        <f>Q274*H274</f>
        <v>1.5819426000000001</v>
      </c>
      <c r="S274" s="162">
        <v>0</v>
      </c>
      <c r="T274" s="163">
        <f>S274*H274</f>
        <v>0</v>
      </c>
      <c r="AR274" s="24" t="s">
        <v>155</v>
      </c>
      <c r="AT274" s="24" t="s">
        <v>150</v>
      </c>
      <c r="AU274" s="24" t="s">
        <v>146</v>
      </c>
      <c r="AY274" s="24" t="s">
        <v>145</v>
      </c>
      <c r="BE274" s="164">
        <f>IF(N274="základní",J274,0)</f>
        <v>0</v>
      </c>
      <c r="BF274" s="164">
        <f>IF(N274="snížená",J274,0)</f>
        <v>0</v>
      </c>
      <c r="BG274" s="164">
        <f>IF(N274="zákl. přenesená",J274,0)</f>
        <v>0</v>
      </c>
      <c r="BH274" s="164">
        <f>IF(N274="sníž. přenesená",J274,0)</f>
        <v>0</v>
      </c>
      <c r="BI274" s="164">
        <f>IF(N274="nulová",J274,0)</f>
        <v>0</v>
      </c>
      <c r="BJ274" s="24" t="s">
        <v>77</v>
      </c>
      <c r="BK274" s="164">
        <f>ROUND(I274*H274,2)</f>
        <v>0</v>
      </c>
      <c r="BL274" s="24" t="s">
        <v>155</v>
      </c>
      <c r="BM274" s="24" t="s">
        <v>436</v>
      </c>
    </row>
    <row r="275" spans="2:65" s="14" customFormat="1">
      <c r="B275" s="196"/>
      <c r="D275" s="166" t="s">
        <v>157</v>
      </c>
      <c r="E275" s="197" t="s">
        <v>5</v>
      </c>
      <c r="F275" s="198" t="s">
        <v>437</v>
      </c>
      <c r="H275" s="197" t="s">
        <v>5</v>
      </c>
      <c r="L275" s="196"/>
      <c r="M275" s="199"/>
      <c r="N275" s="200"/>
      <c r="O275" s="200"/>
      <c r="P275" s="200"/>
      <c r="Q275" s="200"/>
      <c r="R275" s="200"/>
      <c r="S275" s="200"/>
      <c r="T275" s="201"/>
      <c r="AT275" s="197" t="s">
        <v>157</v>
      </c>
      <c r="AU275" s="197" t="s">
        <v>146</v>
      </c>
      <c r="AV275" s="14" t="s">
        <v>77</v>
      </c>
      <c r="AW275" s="14" t="s">
        <v>35</v>
      </c>
      <c r="AX275" s="14" t="s">
        <v>72</v>
      </c>
      <c r="AY275" s="197" t="s">
        <v>145</v>
      </c>
    </row>
    <row r="276" spans="2:65" s="11" customFormat="1">
      <c r="B276" s="165"/>
      <c r="D276" s="166" t="s">
        <v>157</v>
      </c>
      <c r="E276" s="167" t="s">
        <v>5</v>
      </c>
      <c r="F276" s="168" t="s">
        <v>438</v>
      </c>
      <c r="H276" s="169">
        <v>753.30600000000004</v>
      </c>
      <c r="L276" s="165"/>
      <c r="M276" s="170"/>
      <c r="N276" s="171"/>
      <c r="O276" s="171"/>
      <c r="P276" s="171"/>
      <c r="Q276" s="171"/>
      <c r="R276" s="171"/>
      <c r="S276" s="171"/>
      <c r="T276" s="172"/>
      <c r="AT276" s="167" t="s">
        <v>157</v>
      </c>
      <c r="AU276" s="167" t="s">
        <v>146</v>
      </c>
      <c r="AV276" s="11" t="s">
        <v>80</v>
      </c>
      <c r="AW276" s="11" t="s">
        <v>35</v>
      </c>
      <c r="AX276" s="11" t="s">
        <v>77</v>
      </c>
      <c r="AY276" s="167" t="s">
        <v>145</v>
      </c>
    </row>
    <row r="277" spans="2:65" s="1" customFormat="1" ht="22.75" customHeight="1">
      <c r="B277" s="153"/>
      <c r="C277" s="154" t="s">
        <v>439</v>
      </c>
      <c r="D277" s="154" t="s">
        <v>150</v>
      </c>
      <c r="E277" s="155" t="s">
        <v>440</v>
      </c>
      <c r="F277" s="156" t="s">
        <v>441</v>
      </c>
      <c r="G277" s="157" t="s">
        <v>195</v>
      </c>
      <c r="H277" s="158">
        <v>38.366</v>
      </c>
      <c r="I277" s="159">
        <v>0</v>
      </c>
      <c r="J277" s="159">
        <f>ROUND(I277*H277,2)</f>
        <v>0</v>
      </c>
      <c r="K277" s="156" t="s">
        <v>1812</v>
      </c>
      <c r="L277" s="39"/>
      <c r="M277" s="160" t="s">
        <v>5</v>
      </c>
      <c r="N277" s="161" t="s">
        <v>43</v>
      </c>
      <c r="O277" s="162">
        <v>0.3</v>
      </c>
      <c r="P277" s="162">
        <f>O277*H277</f>
        <v>11.5098</v>
      </c>
      <c r="Q277" s="162">
        <v>5.4599999999999996E-3</v>
      </c>
      <c r="R277" s="162">
        <f>Q277*H277</f>
        <v>0.20947835999999997</v>
      </c>
      <c r="S277" s="162">
        <v>0</v>
      </c>
      <c r="T277" s="163">
        <f>S277*H277</f>
        <v>0</v>
      </c>
      <c r="AR277" s="24" t="s">
        <v>155</v>
      </c>
      <c r="AT277" s="24" t="s">
        <v>150</v>
      </c>
      <c r="AU277" s="24" t="s">
        <v>146</v>
      </c>
      <c r="AY277" s="24" t="s">
        <v>145</v>
      </c>
      <c r="BE277" s="164">
        <f>IF(N277="základní",J277,0)</f>
        <v>0</v>
      </c>
      <c r="BF277" s="164">
        <f>IF(N277="snížená",J277,0)</f>
        <v>0</v>
      </c>
      <c r="BG277" s="164">
        <f>IF(N277="zákl. přenesená",J277,0)</f>
        <v>0</v>
      </c>
      <c r="BH277" s="164">
        <f>IF(N277="sníž. přenesená",J277,0)</f>
        <v>0</v>
      </c>
      <c r="BI277" s="164">
        <f>IF(N277="nulová",J277,0)</f>
        <v>0</v>
      </c>
      <c r="BJ277" s="24" t="s">
        <v>77</v>
      </c>
      <c r="BK277" s="164">
        <f>ROUND(I277*H277,2)</f>
        <v>0</v>
      </c>
      <c r="BL277" s="24" t="s">
        <v>155</v>
      </c>
      <c r="BM277" s="24" t="s">
        <v>442</v>
      </c>
    </row>
    <row r="278" spans="2:65" s="11" customFormat="1">
      <c r="B278" s="165"/>
      <c r="D278" s="166" t="s">
        <v>157</v>
      </c>
      <c r="E278" s="167" t="s">
        <v>5</v>
      </c>
      <c r="F278" s="168" t="s">
        <v>443</v>
      </c>
      <c r="H278" s="169">
        <v>38.366</v>
      </c>
      <c r="L278" s="165"/>
      <c r="M278" s="170"/>
      <c r="N278" s="171"/>
      <c r="O278" s="171"/>
      <c r="P278" s="171"/>
      <c r="Q278" s="171"/>
      <c r="R278" s="171"/>
      <c r="S278" s="171"/>
      <c r="T278" s="172"/>
      <c r="AT278" s="167" t="s">
        <v>157</v>
      </c>
      <c r="AU278" s="167" t="s">
        <v>146</v>
      </c>
      <c r="AV278" s="11" t="s">
        <v>80</v>
      </c>
      <c r="AW278" s="11" t="s">
        <v>35</v>
      </c>
      <c r="AX278" s="11" t="s">
        <v>77</v>
      </c>
      <c r="AY278" s="167" t="s">
        <v>145</v>
      </c>
    </row>
    <row r="279" spans="2:65" s="1" customFormat="1" ht="34.25" customHeight="1">
      <c r="B279" s="153"/>
      <c r="C279" s="154" t="s">
        <v>444</v>
      </c>
      <c r="D279" s="154" t="s">
        <v>150</v>
      </c>
      <c r="E279" s="155" t="s">
        <v>445</v>
      </c>
      <c r="F279" s="156" t="s">
        <v>446</v>
      </c>
      <c r="G279" s="157" t="s">
        <v>195</v>
      </c>
      <c r="H279" s="158">
        <v>115.098</v>
      </c>
      <c r="I279" s="159">
        <v>0</v>
      </c>
      <c r="J279" s="159">
        <f>ROUND(I279*H279,2)</f>
        <v>0</v>
      </c>
      <c r="K279" s="156" t="s">
        <v>1812</v>
      </c>
      <c r="L279" s="39"/>
      <c r="M279" s="160" t="s">
        <v>5</v>
      </c>
      <c r="N279" s="161" t="s">
        <v>43</v>
      </c>
      <c r="O279" s="162">
        <v>6.5000000000000002E-2</v>
      </c>
      <c r="P279" s="162">
        <f>O279*H279</f>
        <v>7.4813700000000001</v>
      </c>
      <c r="Q279" s="162">
        <v>2.0999999999999999E-3</v>
      </c>
      <c r="R279" s="162">
        <f>Q279*H279</f>
        <v>0.24170579999999997</v>
      </c>
      <c r="S279" s="162">
        <v>0</v>
      </c>
      <c r="T279" s="163">
        <f>S279*H279</f>
        <v>0</v>
      </c>
      <c r="AR279" s="24" t="s">
        <v>155</v>
      </c>
      <c r="AT279" s="24" t="s">
        <v>150</v>
      </c>
      <c r="AU279" s="24" t="s">
        <v>146</v>
      </c>
      <c r="AY279" s="24" t="s">
        <v>145</v>
      </c>
      <c r="BE279" s="164">
        <f>IF(N279="základní",J279,0)</f>
        <v>0</v>
      </c>
      <c r="BF279" s="164">
        <f>IF(N279="snížená",J279,0)</f>
        <v>0</v>
      </c>
      <c r="BG279" s="164">
        <f>IF(N279="zákl. přenesená",J279,0)</f>
        <v>0</v>
      </c>
      <c r="BH279" s="164">
        <f>IF(N279="sníž. přenesená",J279,0)</f>
        <v>0</v>
      </c>
      <c r="BI279" s="164">
        <f>IF(N279="nulová",J279,0)</f>
        <v>0</v>
      </c>
      <c r="BJ279" s="24" t="s">
        <v>77</v>
      </c>
      <c r="BK279" s="164">
        <f>ROUND(I279*H279,2)</f>
        <v>0</v>
      </c>
      <c r="BL279" s="24" t="s">
        <v>155</v>
      </c>
      <c r="BM279" s="24" t="s">
        <v>447</v>
      </c>
    </row>
    <row r="280" spans="2:65" s="14" customFormat="1">
      <c r="B280" s="196"/>
      <c r="D280" s="166" t="s">
        <v>157</v>
      </c>
      <c r="E280" s="197" t="s">
        <v>5</v>
      </c>
      <c r="F280" s="198" t="s">
        <v>437</v>
      </c>
      <c r="H280" s="197" t="s">
        <v>5</v>
      </c>
      <c r="L280" s="196"/>
      <c r="M280" s="199"/>
      <c r="N280" s="200"/>
      <c r="O280" s="200"/>
      <c r="P280" s="200"/>
      <c r="Q280" s="200"/>
      <c r="R280" s="200"/>
      <c r="S280" s="200"/>
      <c r="T280" s="201"/>
      <c r="AT280" s="197" t="s">
        <v>157</v>
      </c>
      <c r="AU280" s="197" t="s">
        <v>146</v>
      </c>
      <c r="AV280" s="14" t="s">
        <v>77</v>
      </c>
      <c r="AW280" s="14" t="s">
        <v>35</v>
      </c>
      <c r="AX280" s="14" t="s">
        <v>72</v>
      </c>
      <c r="AY280" s="197" t="s">
        <v>145</v>
      </c>
    </row>
    <row r="281" spans="2:65" s="11" customFormat="1">
      <c r="B281" s="165"/>
      <c r="D281" s="166" t="s">
        <v>157</v>
      </c>
      <c r="E281" s="167" t="s">
        <v>5</v>
      </c>
      <c r="F281" s="168" t="s">
        <v>448</v>
      </c>
      <c r="H281" s="169">
        <v>115.098</v>
      </c>
      <c r="L281" s="165"/>
      <c r="M281" s="170"/>
      <c r="N281" s="171"/>
      <c r="O281" s="171"/>
      <c r="P281" s="171"/>
      <c r="Q281" s="171"/>
      <c r="R281" s="171"/>
      <c r="S281" s="171"/>
      <c r="T281" s="172"/>
      <c r="AT281" s="167" t="s">
        <v>157</v>
      </c>
      <c r="AU281" s="167" t="s">
        <v>146</v>
      </c>
      <c r="AV281" s="11" t="s">
        <v>80</v>
      </c>
      <c r="AW281" s="11" t="s">
        <v>35</v>
      </c>
      <c r="AX281" s="11" t="s">
        <v>77</v>
      </c>
      <c r="AY281" s="167" t="s">
        <v>145</v>
      </c>
    </row>
    <row r="282" spans="2:65" s="1" customFormat="1" ht="22.75" customHeight="1">
      <c r="B282" s="153"/>
      <c r="C282" s="154" t="s">
        <v>449</v>
      </c>
      <c r="D282" s="154" t="s">
        <v>150</v>
      </c>
      <c r="E282" s="155" t="s">
        <v>450</v>
      </c>
      <c r="F282" s="156" t="s">
        <v>451</v>
      </c>
      <c r="G282" s="157" t="s">
        <v>195</v>
      </c>
      <c r="H282" s="158">
        <v>837.00699999999995</v>
      </c>
      <c r="I282" s="159">
        <v>0</v>
      </c>
      <c r="J282" s="159">
        <f>ROUND(I282*H282,2)</f>
        <v>0</v>
      </c>
      <c r="K282" s="156" t="s">
        <v>1812</v>
      </c>
      <c r="L282" s="39"/>
      <c r="M282" s="160" t="s">
        <v>5</v>
      </c>
      <c r="N282" s="161" t="s">
        <v>43</v>
      </c>
      <c r="O282" s="162">
        <v>7.6999999999999999E-2</v>
      </c>
      <c r="P282" s="162">
        <f>O282*H282</f>
        <v>64.449539000000001</v>
      </c>
      <c r="Q282" s="162">
        <v>3.82E-3</v>
      </c>
      <c r="R282" s="162">
        <f>Q282*H282</f>
        <v>3.1973667399999997</v>
      </c>
      <c r="S282" s="162">
        <v>0</v>
      </c>
      <c r="T282" s="163">
        <f>S282*H282</f>
        <v>0</v>
      </c>
      <c r="AR282" s="24" t="s">
        <v>155</v>
      </c>
      <c r="AT282" s="24" t="s">
        <v>150</v>
      </c>
      <c r="AU282" s="24" t="s">
        <v>146</v>
      </c>
      <c r="AY282" s="24" t="s">
        <v>145</v>
      </c>
      <c r="BE282" s="164">
        <f>IF(N282="základní",J282,0)</f>
        <v>0</v>
      </c>
      <c r="BF282" s="164">
        <f>IF(N282="snížená",J282,0)</f>
        <v>0</v>
      </c>
      <c r="BG282" s="164">
        <f>IF(N282="zákl. přenesená",J282,0)</f>
        <v>0</v>
      </c>
      <c r="BH282" s="164">
        <f>IF(N282="sníž. přenesená",J282,0)</f>
        <v>0</v>
      </c>
      <c r="BI282" s="164">
        <f>IF(N282="nulová",J282,0)</f>
        <v>0</v>
      </c>
      <c r="BJ282" s="24" t="s">
        <v>77</v>
      </c>
      <c r="BK282" s="164">
        <f>ROUND(I282*H282,2)</f>
        <v>0</v>
      </c>
      <c r="BL282" s="24" t="s">
        <v>155</v>
      </c>
      <c r="BM282" s="24" t="s">
        <v>452</v>
      </c>
    </row>
    <row r="283" spans="2:65" s="11" customFormat="1">
      <c r="B283" s="165"/>
      <c r="D283" s="166" t="s">
        <v>157</v>
      </c>
      <c r="E283" s="167" t="s">
        <v>5</v>
      </c>
      <c r="F283" s="168" t="s">
        <v>453</v>
      </c>
      <c r="H283" s="169">
        <v>91.02</v>
      </c>
      <c r="L283" s="165"/>
      <c r="M283" s="170"/>
      <c r="N283" s="171"/>
      <c r="O283" s="171"/>
      <c r="P283" s="171"/>
      <c r="Q283" s="171"/>
      <c r="R283" s="171"/>
      <c r="S283" s="171"/>
      <c r="T283" s="172"/>
      <c r="AT283" s="167" t="s">
        <v>157</v>
      </c>
      <c r="AU283" s="167" t="s">
        <v>146</v>
      </c>
      <c r="AV283" s="11" t="s">
        <v>80</v>
      </c>
      <c r="AW283" s="11" t="s">
        <v>35</v>
      </c>
      <c r="AX283" s="11" t="s">
        <v>72</v>
      </c>
      <c r="AY283" s="167" t="s">
        <v>145</v>
      </c>
    </row>
    <row r="284" spans="2:65" s="11" customFormat="1">
      <c r="B284" s="165"/>
      <c r="D284" s="166" t="s">
        <v>157</v>
      </c>
      <c r="E284" s="167" t="s">
        <v>5</v>
      </c>
      <c r="F284" s="168" t="s">
        <v>454</v>
      </c>
      <c r="H284" s="169">
        <v>14.725</v>
      </c>
      <c r="L284" s="165"/>
      <c r="M284" s="170"/>
      <c r="N284" s="171"/>
      <c r="O284" s="171"/>
      <c r="P284" s="171"/>
      <c r="Q284" s="171"/>
      <c r="R284" s="171"/>
      <c r="S284" s="171"/>
      <c r="T284" s="172"/>
      <c r="AT284" s="167" t="s">
        <v>157</v>
      </c>
      <c r="AU284" s="167" t="s">
        <v>146</v>
      </c>
      <c r="AV284" s="11" t="s">
        <v>80</v>
      </c>
      <c r="AW284" s="11" t="s">
        <v>35</v>
      </c>
      <c r="AX284" s="11" t="s">
        <v>72</v>
      </c>
      <c r="AY284" s="167" t="s">
        <v>145</v>
      </c>
    </row>
    <row r="285" spans="2:65" s="11" customFormat="1">
      <c r="B285" s="165"/>
      <c r="D285" s="166" t="s">
        <v>157</v>
      </c>
      <c r="E285" s="167" t="s">
        <v>5</v>
      </c>
      <c r="F285" s="168" t="s">
        <v>455</v>
      </c>
      <c r="H285" s="169">
        <v>-13.595000000000001</v>
      </c>
      <c r="L285" s="165"/>
      <c r="M285" s="170"/>
      <c r="N285" s="171"/>
      <c r="O285" s="171"/>
      <c r="P285" s="171"/>
      <c r="Q285" s="171"/>
      <c r="R285" s="171"/>
      <c r="S285" s="171"/>
      <c r="T285" s="172"/>
      <c r="AT285" s="167" t="s">
        <v>157</v>
      </c>
      <c r="AU285" s="167" t="s">
        <v>146</v>
      </c>
      <c r="AV285" s="11" t="s">
        <v>80</v>
      </c>
      <c r="AW285" s="11" t="s">
        <v>35</v>
      </c>
      <c r="AX285" s="11" t="s">
        <v>72</v>
      </c>
      <c r="AY285" s="167" t="s">
        <v>145</v>
      </c>
    </row>
    <row r="286" spans="2:65" s="11" customFormat="1">
      <c r="B286" s="165"/>
      <c r="D286" s="166" t="s">
        <v>157</v>
      </c>
      <c r="E286" s="167" t="s">
        <v>5</v>
      </c>
      <c r="F286" s="168" t="s">
        <v>456</v>
      </c>
      <c r="H286" s="169">
        <v>2.5920000000000001</v>
      </c>
      <c r="L286" s="165"/>
      <c r="M286" s="170"/>
      <c r="N286" s="171"/>
      <c r="O286" s="171"/>
      <c r="P286" s="171"/>
      <c r="Q286" s="171"/>
      <c r="R286" s="171"/>
      <c r="S286" s="171"/>
      <c r="T286" s="172"/>
      <c r="AT286" s="167" t="s">
        <v>157</v>
      </c>
      <c r="AU286" s="167" t="s">
        <v>146</v>
      </c>
      <c r="AV286" s="11" t="s">
        <v>80</v>
      </c>
      <c r="AW286" s="11" t="s">
        <v>35</v>
      </c>
      <c r="AX286" s="11" t="s">
        <v>72</v>
      </c>
      <c r="AY286" s="167" t="s">
        <v>145</v>
      </c>
    </row>
    <row r="287" spans="2:65" s="11" customFormat="1">
      <c r="B287" s="165"/>
      <c r="D287" s="166" t="s">
        <v>157</v>
      </c>
      <c r="E287" s="167" t="s">
        <v>5</v>
      </c>
      <c r="F287" s="168" t="s">
        <v>457</v>
      </c>
      <c r="H287" s="169">
        <v>2.673</v>
      </c>
      <c r="L287" s="165"/>
      <c r="M287" s="170"/>
      <c r="N287" s="171"/>
      <c r="O287" s="171"/>
      <c r="P287" s="171"/>
      <c r="Q287" s="171"/>
      <c r="R287" s="171"/>
      <c r="S287" s="171"/>
      <c r="T287" s="172"/>
      <c r="AT287" s="167" t="s">
        <v>157</v>
      </c>
      <c r="AU287" s="167" t="s">
        <v>146</v>
      </c>
      <c r="AV287" s="11" t="s">
        <v>80</v>
      </c>
      <c r="AW287" s="11" t="s">
        <v>35</v>
      </c>
      <c r="AX287" s="11" t="s">
        <v>72</v>
      </c>
      <c r="AY287" s="167" t="s">
        <v>145</v>
      </c>
    </row>
    <row r="288" spans="2:65" s="11" customFormat="1">
      <c r="B288" s="165"/>
      <c r="D288" s="166" t="s">
        <v>157</v>
      </c>
      <c r="E288" s="167" t="s">
        <v>5</v>
      </c>
      <c r="F288" s="168" t="s">
        <v>458</v>
      </c>
      <c r="H288" s="169">
        <v>1.06</v>
      </c>
      <c r="L288" s="165"/>
      <c r="M288" s="170"/>
      <c r="N288" s="171"/>
      <c r="O288" s="171"/>
      <c r="P288" s="171"/>
      <c r="Q288" s="171"/>
      <c r="R288" s="171"/>
      <c r="S288" s="171"/>
      <c r="T288" s="172"/>
      <c r="AT288" s="167" t="s">
        <v>157</v>
      </c>
      <c r="AU288" s="167" t="s">
        <v>146</v>
      </c>
      <c r="AV288" s="11" t="s">
        <v>80</v>
      </c>
      <c r="AW288" s="11" t="s">
        <v>35</v>
      </c>
      <c r="AX288" s="11" t="s">
        <v>72</v>
      </c>
      <c r="AY288" s="167" t="s">
        <v>145</v>
      </c>
    </row>
    <row r="289" spans="2:51" s="11" customFormat="1">
      <c r="B289" s="165"/>
      <c r="D289" s="166" t="s">
        <v>157</v>
      </c>
      <c r="E289" s="167" t="s">
        <v>5</v>
      </c>
      <c r="F289" s="168" t="s">
        <v>459</v>
      </c>
      <c r="H289" s="169">
        <v>1.9</v>
      </c>
      <c r="L289" s="165"/>
      <c r="M289" s="170"/>
      <c r="N289" s="171"/>
      <c r="O289" s="171"/>
      <c r="P289" s="171"/>
      <c r="Q289" s="171"/>
      <c r="R289" s="171"/>
      <c r="S289" s="171"/>
      <c r="T289" s="172"/>
      <c r="AT289" s="167" t="s">
        <v>157</v>
      </c>
      <c r="AU289" s="167" t="s">
        <v>146</v>
      </c>
      <c r="AV289" s="11" t="s">
        <v>80</v>
      </c>
      <c r="AW289" s="11" t="s">
        <v>35</v>
      </c>
      <c r="AX289" s="11" t="s">
        <v>72</v>
      </c>
      <c r="AY289" s="167" t="s">
        <v>145</v>
      </c>
    </row>
    <row r="290" spans="2:51" s="12" customFormat="1">
      <c r="B290" s="173"/>
      <c r="D290" s="166" t="s">
        <v>157</v>
      </c>
      <c r="E290" s="174" t="s">
        <v>5</v>
      </c>
      <c r="F290" s="175" t="s">
        <v>460</v>
      </c>
      <c r="H290" s="176">
        <v>100.375</v>
      </c>
      <c r="L290" s="173"/>
      <c r="M290" s="177"/>
      <c r="N290" s="178"/>
      <c r="O290" s="178"/>
      <c r="P290" s="178"/>
      <c r="Q290" s="178"/>
      <c r="R290" s="178"/>
      <c r="S290" s="178"/>
      <c r="T290" s="179"/>
      <c r="AT290" s="174" t="s">
        <v>157</v>
      </c>
      <c r="AU290" s="174" t="s">
        <v>146</v>
      </c>
      <c r="AV290" s="12" t="s">
        <v>146</v>
      </c>
      <c r="AW290" s="12" t="s">
        <v>35</v>
      </c>
      <c r="AX290" s="12" t="s">
        <v>72</v>
      </c>
      <c r="AY290" s="174" t="s">
        <v>145</v>
      </c>
    </row>
    <row r="291" spans="2:51" s="11" customFormat="1">
      <c r="B291" s="165"/>
      <c r="D291" s="166" t="s">
        <v>157</v>
      </c>
      <c r="E291" s="167" t="s">
        <v>5</v>
      </c>
      <c r="F291" s="168" t="s">
        <v>453</v>
      </c>
      <c r="H291" s="169">
        <v>91.02</v>
      </c>
      <c r="L291" s="165"/>
      <c r="M291" s="170"/>
      <c r="N291" s="171"/>
      <c r="O291" s="171"/>
      <c r="P291" s="171"/>
      <c r="Q291" s="171"/>
      <c r="R291" s="171"/>
      <c r="S291" s="171"/>
      <c r="T291" s="172"/>
      <c r="AT291" s="167" t="s">
        <v>157</v>
      </c>
      <c r="AU291" s="167" t="s">
        <v>146</v>
      </c>
      <c r="AV291" s="11" t="s">
        <v>80</v>
      </c>
      <c r="AW291" s="11" t="s">
        <v>35</v>
      </c>
      <c r="AX291" s="11" t="s">
        <v>72</v>
      </c>
      <c r="AY291" s="167" t="s">
        <v>145</v>
      </c>
    </row>
    <row r="292" spans="2:51" s="11" customFormat="1">
      <c r="B292" s="165"/>
      <c r="D292" s="166" t="s">
        <v>157</v>
      </c>
      <c r="E292" s="167" t="s">
        <v>5</v>
      </c>
      <c r="F292" s="168" t="s">
        <v>461</v>
      </c>
      <c r="H292" s="169">
        <v>14.962999999999999</v>
      </c>
      <c r="L292" s="165"/>
      <c r="M292" s="170"/>
      <c r="N292" s="171"/>
      <c r="O292" s="171"/>
      <c r="P292" s="171"/>
      <c r="Q292" s="171"/>
      <c r="R292" s="171"/>
      <c r="S292" s="171"/>
      <c r="T292" s="172"/>
      <c r="AT292" s="167" t="s">
        <v>157</v>
      </c>
      <c r="AU292" s="167" t="s">
        <v>146</v>
      </c>
      <c r="AV292" s="11" t="s">
        <v>80</v>
      </c>
      <c r="AW292" s="11" t="s">
        <v>35</v>
      </c>
      <c r="AX292" s="11" t="s">
        <v>72</v>
      </c>
      <c r="AY292" s="167" t="s">
        <v>145</v>
      </c>
    </row>
    <row r="293" spans="2:51" s="11" customFormat="1">
      <c r="B293" s="165"/>
      <c r="D293" s="166" t="s">
        <v>157</v>
      </c>
      <c r="E293" s="167" t="s">
        <v>5</v>
      </c>
      <c r="F293" s="168" t="s">
        <v>462</v>
      </c>
      <c r="H293" s="169">
        <v>-14.85</v>
      </c>
      <c r="L293" s="165"/>
      <c r="M293" s="170"/>
      <c r="N293" s="171"/>
      <c r="O293" s="171"/>
      <c r="P293" s="171"/>
      <c r="Q293" s="171"/>
      <c r="R293" s="171"/>
      <c r="S293" s="171"/>
      <c r="T293" s="172"/>
      <c r="AT293" s="167" t="s">
        <v>157</v>
      </c>
      <c r="AU293" s="167" t="s">
        <v>146</v>
      </c>
      <c r="AV293" s="11" t="s">
        <v>80</v>
      </c>
      <c r="AW293" s="11" t="s">
        <v>35</v>
      </c>
      <c r="AX293" s="11" t="s">
        <v>72</v>
      </c>
      <c r="AY293" s="167" t="s">
        <v>145</v>
      </c>
    </row>
    <row r="294" spans="2:51" s="11" customFormat="1">
      <c r="B294" s="165"/>
      <c r="D294" s="166" t="s">
        <v>157</v>
      </c>
      <c r="E294" s="167" t="s">
        <v>5</v>
      </c>
      <c r="F294" s="168" t="s">
        <v>463</v>
      </c>
      <c r="H294" s="169">
        <v>2.16</v>
      </c>
      <c r="L294" s="165"/>
      <c r="M294" s="170"/>
      <c r="N294" s="171"/>
      <c r="O294" s="171"/>
      <c r="P294" s="171"/>
      <c r="Q294" s="171"/>
      <c r="R294" s="171"/>
      <c r="S294" s="171"/>
      <c r="T294" s="172"/>
      <c r="AT294" s="167" t="s">
        <v>157</v>
      </c>
      <c r="AU294" s="167" t="s">
        <v>146</v>
      </c>
      <c r="AV294" s="11" t="s">
        <v>80</v>
      </c>
      <c r="AW294" s="11" t="s">
        <v>35</v>
      </c>
      <c r="AX294" s="11" t="s">
        <v>72</v>
      </c>
      <c r="AY294" s="167" t="s">
        <v>145</v>
      </c>
    </row>
    <row r="295" spans="2:51" s="11" customFormat="1">
      <c r="B295" s="165"/>
      <c r="D295" s="166" t="s">
        <v>157</v>
      </c>
      <c r="E295" s="167" t="s">
        <v>5</v>
      </c>
      <c r="F295" s="168" t="s">
        <v>464</v>
      </c>
      <c r="H295" s="169">
        <v>4.4550000000000001</v>
      </c>
      <c r="L295" s="165"/>
      <c r="M295" s="170"/>
      <c r="N295" s="171"/>
      <c r="O295" s="171"/>
      <c r="P295" s="171"/>
      <c r="Q295" s="171"/>
      <c r="R295" s="171"/>
      <c r="S295" s="171"/>
      <c r="T295" s="172"/>
      <c r="AT295" s="167" t="s">
        <v>157</v>
      </c>
      <c r="AU295" s="167" t="s">
        <v>146</v>
      </c>
      <c r="AV295" s="11" t="s">
        <v>80</v>
      </c>
      <c r="AW295" s="11" t="s">
        <v>35</v>
      </c>
      <c r="AX295" s="11" t="s">
        <v>72</v>
      </c>
      <c r="AY295" s="167" t="s">
        <v>145</v>
      </c>
    </row>
    <row r="296" spans="2:51" s="11" customFormat="1">
      <c r="B296" s="165"/>
      <c r="D296" s="166" t="s">
        <v>157</v>
      </c>
      <c r="E296" s="167" t="s">
        <v>5</v>
      </c>
      <c r="F296" s="168" t="s">
        <v>459</v>
      </c>
      <c r="H296" s="169">
        <v>1.9</v>
      </c>
      <c r="L296" s="165"/>
      <c r="M296" s="170"/>
      <c r="N296" s="171"/>
      <c r="O296" s="171"/>
      <c r="P296" s="171"/>
      <c r="Q296" s="171"/>
      <c r="R296" s="171"/>
      <c r="S296" s="171"/>
      <c r="T296" s="172"/>
      <c r="AT296" s="167" t="s">
        <v>157</v>
      </c>
      <c r="AU296" s="167" t="s">
        <v>146</v>
      </c>
      <c r="AV296" s="11" t="s">
        <v>80</v>
      </c>
      <c r="AW296" s="11" t="s">
        <v>35</v>
      </c>
      <c r="AX296" s="11" t="s">
        <v>72</v>
      </c>
      <c r="AY296" s="167" t="s">
        <v>145</v>
      </c>
    </row>
    <row r="297" spans="2:51" s="12" customFormat="1">
      <c r="B297" s="173"/>
      <c r="D297" s="166" t="s">
        <v>157</v>
      </c>
      <c r="E297" s="174" t="s">
        <v>5</v>
      </c>
      <c r="F297" s="175" t="s">
        <v>465</v>
      </c>
      <c r="H297" s="176">
        <v>99.647999999999996</v>
      </c>
      <c r="L297" s="173"/>
      <c r="M297" s="177"/>
      <c r="N297" s="178"/>
      <c r="O297" s="178"/>
      <c r="P297" s="178"/>
      <c r="Q297" s="178"/>
      <c r="R297" s="178"/>
      <c r="S297" s="178"/>
      <c r="T297" s="179"/>
      <c r="AT297" s="174" t="s">
        <v>157</v>
      </c>
      <c r="AU297" s="174" t="s">
        <v>146</v>
      </c>
      <c r="AV297" s="12" t="s">
        <v>146</v>
      </c>
      <c r="AW297" s="12" t="s">
        <v>35</v>
      </c>
      <c r="AX297" s="12" t="s">
        <v>72</v>
      </c>
      <c r="AY297" s="174" t="s">
        <v>145</v>
      </c>
    </row>
    <row r="298" spans="2:51" s="11" customFormat="1">
      <c r="B298" s="165"/>
      <c r="D298" s="166" t="s">
        <v>157</v>
      </c>
      <c r="E298" s="167" t="s">
        <v>5</v>
      </c>
      <c r="F298" s="168" t="s">
        <v>466</v>
      </c>
      <c r="H298" s="169">
        <v>129.6</v>
      </c>
      <c r="L298" s="165"/>
      <c r="M298" s="170"/>
      <c r="N298" s="171"/>
      <c r="O298" s="171"/>
      <c r="P298" s="171"/>
      <c r="Q298" s="171"/>
      <c r="R298" s="171"/>
      <c r="S298" s="171"/>
      <c r="T298" s="172"/>
      <c r="AT298" s="167" t="s">
        <v>157</v>
      </c>
      <c r="AU298" s="167" t="s">
        <v>146</v>
      </c>
      <c r="AV298" s="11" t="s">
        <v>80</v>
      </c>
      <c r="AW298" s="11" t="s">
        <v>35</v>
      </c>
      <c r="AX298" s="11" t="s">
        <v>72</v>
      </c>
      <c r="AY298" s="167" t="s">
        <v>145</v>
      </c>
    </row>
    <row r="299" spans="2:51" s="11" customFormat="1">
      <c r="B299" s="165"/>
      <c r="D299" s="166" t="s">
        <v>157</v>
      </c>
      <c r="E299" s="167" t="s">
        <v>5</v>
      </c>
      <c r="F299" s="168" t="s">
        <v>467</v>
      </c>
      <c r="H299" s="169">
        <v>3.36</v>
      </c>
      <c r="L299" s="165"/>
      <c r="M299" s="170"/>
      <c r="N299" s="171"/>
      <c r="O299" s="171"/>
      <c r="P299" s="171"/>
      <c r="Q299" s="171"/>
      <c r="R299" s="171"/>
      <c r="S299" s="171"/>
      <c r="T299" s="172"/>
      <c r="AT299" s="167" t="s">
        <v>157</v>
      </c>
      <c r="AU299" s="167" t="s">
        <v>146</v>
      </c>
      <c r="AV299" s="11" t="s">
        <v>80</v>
      </c>
      <c r="AW299" s="11" t="s">
        <v>35</v>
      </c>
      <c r="AX299" s="11" t="s">
        <v>72</v>
      </c>
      <c r="AY299" s="167" t="s">
        <v>145</v>
      </c>
    </row>
    <row r="300" spans="2:51" s="11" customFormat="1">
      <c r="B300" s="165"/>
      <c r="D300" s="166" t="s">
        <v>157</v>
      </c>
      <c r="E300" s="167" t="s">
        <v>5</v>
      </c>
      <c r="F300" s="168" t="s">
        <v>468</v>
      </c>
      <c r="H300" s="169">
        <v>14.72</v>
      </c>
      <c r="L300" s="165"/>
      <c r="M300" s="170"/>
      <c r="N300" s="171"/>
      <c r="O300" s="171"/>
      <c r="P300" s="171"/>
      <c r="Q300" s="171"/>
      <c r="R300" s="171"/>
      <c r="S300" s="171"/>
      <c r="T300" s="172"/>
      <c r="AT300" s="167" t="s">
        <v>157</v>
      </c>
      <c r="AU300" s="167" t="s">
        <v>146</v>
      </c>
      <c r="AV300" s="11" t="s">
        <v>80</v>
      </c>
      <c r="AW300" s="11" t="s">
        <v>35</v>
      </c>
      <c r="AX300" s="11" t="s">
        <v>72</v>
      </c>
      <c r="AY300" s="167" t="s">
        <v>145</v>
      </c>
    </row>
    <row r="301" spans="2:51" s="11" customFormat="1">
      <c r="B301" s="165"/>
      <c r="D301" s="166" t="s">
        <v>157</v>
      </c>
      <c r="E301" s="167" t="s">
        <v>5</v>
      </c>
      <c r="F301" s="168" t="s">
        <v>469</v>
      </c>
      <c r="H301" s="169">
        <v>271.58</v>
      </c>
      <c r="L301" s="165"/>
      <c r="M301" s="170"/>
      <c r="N301" s="171"/>
      <c r="O301" s="171"/>
      <c r="P301" s="171"/>
      <c r="Q301" s="171"/>
      <c r="R301" s="171"/>
      <c r="S301" s="171"/>
      <c r="T301" s="172"/>
      <c r="AT301" s="167" t="s">
        <v>157</v>
      </c>
      <c r="AU301" s="167" t="s">
        <v>146</v>
      </c>
      <c r="AV301" s="11" t="s">
        <v>80</v>
      </c>
      <c r="AW301" s="11" t="s">
        <v>35</v>
      </c>
      <c r="AX301" s="11" t="s">
        <v>72</v>
      </c>
      <c r="AY301" s="167" t="s">
        <v>145</v>
      </c>
    </row>
    <row r="302" spans="2:51" s="11" customFormat="1">
      <c r="B302" s="165"/>
      <c r="D302" s="166" t="s">
        <v>157</v>
      </c>
      <c r="E302" s="167" t="s">
        <v>5</v>
      </c>
      <c r="F302" s="168" t="s">
        <v>470</v>
      </c>
      <c r="H302" s="169">
        <v>-97.119</v>
      </c>
      <c r="L302" s="165"/>
      <c r="M302" s="170"/>
      <c r="N302" s="171"/>
      <c r="O302" s="171"/>
      <c r="P302" s="171"/>
      <c r="Q302" s="171"/>
      <c r="R302" s="171"/>
      <c r="S302" s="171"/>
      <c r="T302" s="172"/>
      <c r="AT302" s="167" t="s">
        <v>157</v>
      </c>
      <c r="AU302" s="167" t="s">
        <v>146</v>
      </c>
      <c r="AV302" s="11" t="s">
        <v>80</v>
      </c>
      <c r="AW302" s="11" t="s">
        <v>35</v>
      </c>
      <c r="AX302" s="11" t="s">
        <v>72</v>
      </c>
      <c r="AY302" s="167" t="s">
        <v>145</v>
      </c>
    </row>
    <row r="303" spans="2:51" s="11" customFormat="1">
      <c r="B303" s="165"/>
      <c r="D303" s="166" t="s">
        <v>157</v>
      </c>
      <c r="E303" s="167" t="s">
        <v>5</v>
      </c>
      <c r="F303" s="168" t="s">
        <v>471</v>
      </c>
      <c r="H303" s="169">
        <v>-11.019</v>
      </c>
      <c r="L303" s="165"/>
      <c r="M303" s="170"/>
      <c r="N303" s="171"/>
      <c r="O303" s="171"/>
      <c r="P303" s="171"/>
      <c r="Q303" s="171"/>
      <c r="R303" s="171"/>
      <c r="S303" s="171"/>
      <c r="T303" s="172"/>
      <c r="AT303" s="167" t="s">
        <v>157</v>
      </c>
      <c r="AU303" s="167" t="s">
        <v>146</v>
      </c>
      <c r="AV303" s="11" t="s">
        <v>80</v>
      </c>
      <c r="AW303" s="11" t="s">
        <v>35</v>
      </c>
      <c r="AX303" s="11" t="s">
        <v>72</v>
      </c>
      <c r="AY303" s="167" t="s">
        <v>145</v>
      </c>
    </row>
    <row r="304" spans="2:51" s="11" customFormat="1">
      <c r="B304" s="165"/>
      <c r="D304" s="166" t="s">
        <v>157</v>
      </c>
      <c r="E304" s="167" t="s">
        <v>5</v>
      </c>
      <c r="F304" s="168" t="s">
        <v>472</v>
      </c>
      <c r="H304" s="169">
        <v>18.710999999999999</v>
      </c>
      <c r="L304" s="165"/>
      <c r="M304" s="170"/>
      <c r="N304" s="171"/>
      <c r="O304" s="171"/>
      <c r="P304" s="171"/>
      <c r="Q304" s="171"/>
      <c r="R304" s="171"/>
      <c r="S304" s="171"/>
      <c r="T304" s="172"/>
      <c r="AT304" s="167" t="s">
        <v>157</v>
      </c>
      <c r="AU304" s="167" t="s">
        <v>146</v>
      </c>
      <c r="AV304" s="11" t="s">
        <v>80</v>
      </c>
      <c r="AW304" s="11" t="s">
        <v>35</v>
      </c>
      <c r="AX304" s="11" t="s">
        <v>72</v>
      </c>
      <c r="AY304" s="167" t="s">
        <v>145</v>
      </c>
    </row>
    <row r="305" spans="2:51" s="11" customFormat="1">
      <c r="B305" s="165"/>
      <c r="D305" s="166" t="s">
        <v>157</v>
      </c>
      <c r="E305" s="167" t="s">
        <v>5</v>
      </c>
      <c r="F305" s="168" t="s">
        <v>473</v>
      </c>
      <c r="H305" s="169">
        <v>5.64</v>
      </c>
      <c r="L305" s="165"/>
      <c r="M305" s="170"/>
      <c r="N305" s="171"/>
      <c r="O305" s="171"/>
      <c r="P305" s="171"/>
      <c r="Q305" s="171"/>
      <c r="R305" s="171"/>
      <c r="S305" s="171"/>
      <c r="T305" s="172"/>
      <c r="AT305" s="167" t="s">
        <v>157</v>
      </c>
      <c r="AU305" s="167" t="s">
        <v>146</v>
      </c>
      <c r="AV305" s="11" t="s">
        <v>80</v>
      </c>
      <c r="AW305" s="11" t="s">
        <v>35</v>
      </c>
      <c r="AX305" s="11" t="s">
        <v>72</v>
      </c>
      <c r="AY305" s="167" t="s">
        <v>145</v>
      </c>
    </row>
    <row r="306" spans="2:51" s="11" customFormat="1">
      <c r="B306" s="165"/>
      <c r="D306" s="166" t="s">
        <v>157</v>
      </c>
      <c r="E306" s="167" t="s">
        <v>5</v>
      </c>
      <c r="F306" s="168" t="s">
        <v>474</v>
      </c>
      <c r="H306" s="169">
        <v>3.6680000000000001</v>
      </c>
      <c r="L306" s="165"/>
      <c r="M306" s="170"/>
      <c r="N306" s="171"/>
      <c r="O306" s="171"/>
      <c r="P306" s="171"/>
      <c r="Q306" s="171"/>
      <c r="R306" s="171"/>
      <c r="S306" s="171"/>
      <c r="T306" s="172"/>
      <c r="AT306" s="167" t="s">
        <v>157</v>
      </c>
      <c r="AU306" s="167" t="s">
        <v>146</v>
      </c>
      <c r="AV306" s="11" t="s">
        <v>80</v>
      </c>
      <c r="AW306" s="11" t="s">
        <v>35</v>
      </c>
      <c r="AX306" s="11" t="s">
        <v>72</v>
      </c>
      <c r="AY306" s="167" t="s">
        <v>145</v>
      </c>
    </row>
    <row r="307" spans="2:51" s="11" customFormat="1">
      <c r="B307" s="165"/>
      <c r="D307" s="166" t="s">
        <v>157</v>
      </c>
      <c r="E307" s="167" t="s">
        <v>5</v>
      </c>
      <c r="F307" s="168" t="s">
        <v>475</v>
      </c>
      <c r="H307" s="169">
        <v>2.5920000000000001</v>
      </c>
      <c r="L307" s="165"/>
      <c r="M307" s="170"/>
      <c r="N307" s="171"/>
      <c r="O307" s="171"/>
      <c r="P307" s="171"/>
      <c r="Q307" s="171"/>
      <c r="R307" s="171"/>
      <c r="S307" s="171"/>
      <c r="T307" s="172"/>
      <c r="AT307" s="167" t="s">
        <v>157</v>
      </c>
      <c r="AU307" s="167" t="s">
        <v>146</v>
      </c>
      <c r="AV307" s="11" t="s">
        <v>80</v>
      </c>
      <c r="AW307" s="11" t="s">
        <v>35</v>
      </c>
      <c r="AX307" s="11" t="s">
        <v>72</v>
      </c>
      <c r="AY307" s="167" t="s">
        <v>145</v>
      </c>
    </row>
    <row r="308" spans="2:51" s="11" customFormat="1">
      <c r="B308" s="165"/>
      <c r="D308" s="166" t="s">
        <v>157</v>
      </c>
      <c r="E308" s="167" t="s">
        <v>5</v>
      </c>
      <c r="F308" s="168" t="s">
        <v>476</v>
      </c>
      <c r="H308" s="169">
        <v>0.75600000000000001</v>
      </c>
      <c r="L308" s="165"/>
      <c r="M308" s="170"/>
      <c r="N308" s="171"/>
      <c r="O308" s="171"/>
      <c r="P308" s="171"/>
      <c r="Q308" s="171"/>
      <c r="R308" s="171"/>
      <c r="S308" s="171"/>
      <c r="T308" s="172"/>
      <c r="AT308" s="167" t="s">
        <v>157</v>
      </c>
      <c r="AU308" s="167" t="s">
        <v>146</v>
      </c>
      <c r="AV308" s="11" t="s">
        <v>80</v>
      </c>
      <c r="AW308" s="11" t="s">
        <v>35</v>
      </c>
      <c r="AX308" s="11" t="s">
        <v>72</v>
      </c>
      <c r="AY308" s="167" t="s">
        <v>145</v>
      </c>
    </row>
    <row r="309" spans="2:51" s="11" customFormat="1">
      <c r="B309" s="165"/>
      <c r="D309" s="166" t="s">
        <v>157</v>
      </c>
      <c r="E309" s="167" t="s">
        <v>5</v>
      </c>
      <c r="F309" s="168" t="s">
        <v>477</v>
      </c>
      <c r="H309" s="169">
        <v>4.5380000000000003</v>
      </c>
      <c r="L309" s="165"/>
      <c r="M309" s="170"/>
      <c r="N309" s="171"/>
      <c r="O309" s="171"/>
      <c r="P309" s="171"/>
      <c r="Q309" s="171"/>
      <c r="R309" s="171"/>
      <c r="S309" s="171"/>
      <c r="T309" s="172"/>
      <c r="AT309" s="167" t="s">
        <v>157</v>
      </c>
      <c r="AU309" s="167" t="s">
        <v>146</v>
      </c>
      <c r="AV309" s="11" t="s">
        <v>80</v>
      </c>
      <c r="AW309" s="11" t="s">
        <v>35</v>
      </c>
      <c r="AX309" s="11" t="s">
        <v>72</v>
      </c>
      <c r="AY309" s="167" t="s">
        <v>145</v>
      </c>
    </row>
    <row r="310" spans="2:51" s="11" customFormat="1">
      <c r="B310" s="165"/>
      <c r="D310" s="166" t="s">
        <v>157</v>
      </c>
      <c r="E310" s="167" t="s">
        <v>5</v>
      </c>
      <c r="F310" s="168" t="s">
        <v>478</v>
      </c>
      <c r="H310" s="169">
        <v>1.35</v>
      </c>
      <c r="L310" s="165"/>
      <c r="M310" s="170"/>
      <c r="N310" s="171"/>
      <c r="O310" s="171"/>
      <c r="P310" s="171"/>
      <c r="Q310" s="171"/>
      <c r="R310" s="171"/>
      <c r="S310" s="171"/>
      <c r="T310" s="172"/>
      <c r="AT310" s="167" t="s">
        <v>157</v>
      </c>
      <c r="AU310" s="167" t="s">
        <v>146</v>
      </c>
      <c r="AV310" s="11" t="s">
        <v>80</v>
      </c>
      <c r="AW310" s="11" t="s">
        <v>35</v>
      </c>
      <c r="AX310" s="11" t="s">
        <v>72</v>
      </c>
      <c r="AY310" s="167" t="s">
        <v>145</v>
      </c>
    </row>
    <row r="311" spans="2:51" s="12" customFormat="1">
      <c r="B311" s="173"/>
      <c r="D311" s="166" t="s">
        <v>157</v>
      </c>
      <c r="E311" s="174" t="s">
        <v>5</v>
      </c>
      <c r="F311" s="175" t="s">
        <v>167</v>
      </c>
      <c r="H311" s="176">
        <v>348.37700000000001</v>
      </c>
      <c r="L311" s="173"/>
      <c r="M311" s="177"/>
      <c r="N311" s="178"/>
      <c r="O311" s="178"/>
      <c r="P311" s="178"/>
      <c r="Q311" s="178"/>
      <c r="R311" s="178"/>
      <c r="S311" s="178"/>
      <c r="T311" s="179"/>
      <c r="AT311" s="174" t="s">
        <v>157</v>
      </c>
      <c r="AU311" s="174" t="s">
        <v>146</v>
      </c>
      <c r="AV311" s="12" t="s">
        <v>146</v>
      </c>
      <c r="AW311" s="12" t="s">
        <v>35</v>
      </c>
      <c r="AX311" s="12" t="s">
        <v>72</v>
      </c>
      <c r="AY311" s="174" t="s">
        <v>145</v>
      </c>
    </row>
    <row r="312" spans="2:51" s="11" customFormat="1">
      <c r="B312" s="165"/>
      <c r="D312" s="166" t="s">
        <v>157</v>
      </c>
      <c r="E312" s="167" t="s">
        <v>5</v>
      </c>
      <c r="F312" s="168" t="s">
        <v>479</v>
      </c>
      <c r="H312" s="169">
        <v>374.49</v>
      </c>
      <c r="L312" s="165"/>
      <c r="M312" s="170"/>
      <c r="N312" s="171"/>
      <c r="O312" s="171"/>
      <c r="P312" s="171"/>
      <c r="Q312" s="171"/>
      <c r="R312" s="171"/>
      <c r="S312" s="171"/>
      <c r="T312" s="172"/>
      <c r="AT312" s="167" t="s">
        <v>157</v>
      </c>
      <c r="AU312" s="167" t="s">
        <v>146</v>
      </c>
      <c r="AV312" s="11" t="s">
        <v>80</v>
      </c>
      <c r="AW312" s="11" t="s">
        <v>35</v>
      </c>
      <c r="AX312" s="11" t="s">
        <v>72</v>
      </c>
      <c r="AY312" s="167" t="s">
        <v>145</v>
      </c>
    </row>
    <row r="313" spans="2:51" s="11" customFormat="1">
      <c r="B313" s="165"/>
      <c r="D313" s="166" t="s">
        <v>157</v>
      </c>
      <c r="E313" s="167" t="s">
        <v>5</v>
      </c>
      <c r="F313" s="168" t="s">
        <v>480</v>
      </c>
      <c r="H313" s="169">
        <v>-130.09700000000001</v>
      </c>
      <c r="L313" s="165"/>
      <c r="M313" s="170"/>
      <c r="N313" s="171"/>
      <c r="O313" s="171"/>
      <c r="P313" s="171"/>
      <c r="Q313" s="171"/>
      <c r="R313" s="171"/>
      <c r="S313" s="171"/>
      <c r="T313" s="172"/>
      <c r="AT313" s="167" t="s">
        <v>157</v>
      </c>
      <c r="AU313" s="167" t="s">
        <v>146</v>
      </c>
      <c r="AV313" s="11" t="s">
        <v>80</v>
      </c>
      <c r="AW313" s="11" t="s">
        <v>35</v>
      </c>
      <c r="AX313" s="11" t="s">
        <v>72</v>
      </c>
      <c r="AY313" s="167" t="s">
        <v>145</v>
      </c>
    </row>
    <row r="314" spans="2:51" s="11" customFormat="1">
      <c r="B314" s="165"/>
      <c r="D314" s="166" t="s">
        <v>157</v>
      </c>
      <c r="E314" s="167" t="s">
        <v>5</v>
      </c>
      <c r="F314" s="168" t="s">
        <v>481</v>
      </c>
      <c r="H314" s="169">
        <v>32.076000000000001</v>
      </c>
      <c r="L314" s="165"/>
      <c r="M314" s="170"/>
      <c r="N314" s="171"/>
      <c r="O314" s="171"/>
      <c r="P314" s="171"/>
      <c r="Q314" s="171"/>
      <c r="R314" s="171"/>
      <c r="S314" s="171"/>
      <c r="T314" s="172"/>
      <c r="AT314" s="167" t="s">
        <v>157</v>
      </c>
      <c r="AU314" s="167" t="s">
        <v>146</v>
      </c>
      <c r="AV314" s="11" t="s">
        <v>80</v>
      </c>
      <c r="AW314" s="11" t="s">
        <v>35</v>
      </c>
      <c r="AX314" s="11" t="s">
        <v>72</v>
      </c>
      <c r="AY314" s="167" t="s">
        <v>145</v>
      </c>
    </row>
    <row r="315" spans="2:51" s="11" customFormat="1">
      <c r="B315" s="165"/>
      <c r="D315" s="166" t="s">
        <v>157</v>
      </c>
      <c r="E315" s="167" t="s">
        <v>5</v>
      </c>
      <c r="F315" s="168" t="s">
        <v>482</v>
      </c>
      <c r="H315" s="169">
        <v>6.9</v>
      </c>
      <c r="L315" s="165"/>
      <c r="M315" s="170"/>
      <c r="N315" s="171"/>
      <c r="O315" s="171"/>
      <c r="P315" s="171"/>
      <c r="Q315" s="171"/>
      <c r="R315" s="171"/>
      <c r="S315" s="171"/>
      <c r="T315" s="172"/>
      <c r="AT315" s="167" t="s">
        <v>157</v>
      </c>
      <c r="AU315" s="167" t="s">
        <v>146</v>
      </c>
      <c r="AV315" s="11" t="s">
        <v>80</v>
      </c>
      <c r="AW315" s="11" t="s">
        <v>35</v>
      </c>
      <c r="AX315" s="11" t="s">
        <v>72</v>
      </c>
      <c r="AY315" s="167" t="s">
        <v>145</v>
      </c>
    </row>
    <row r="316" spans="2:51" s="11" customFormat="1">
      <c r="B316" s="165"/>
      <c r="D316" s="166" t="s">
        <v>157</v>
      </c>
      <c r="E316" s="167" t="s">
        <v>5</v>
      </c>
      <c r="F316" s="168" t="s">
        <v>458</v>
      </c>
      <c r="H316" s="169">
        <v>1.06</v>
      </c>
      <c r="L316" s="165"/>
      <c r="M316" s="170"/>
      <c r="N316" s="171"/>
      <c r="O316" s="171"/>
      <c r="P316" s="171"/>
      <c r="Q316" s="171"/>
      <c r="R316" s="171"/>
      <c r="S316" s="171"/>
      <c r="T316" s="172"/>
      <c r="AT316" s="167" t="s">
        <v>157</v>
      </c>
      <c r="AU316" s="167" t="s">
        <v>146</v>
      </c>
      <c r="AV316" s="11" t="s">
        <v>80</v>
      </c>
      <c r="AW316" s="11" t="s">
        <v>35</v>
      </c>
      <c r="AX316" s="11" t="s">
        <v>72</v>
      </c>
      <c r="AY316" s="167" t="s">
        <v>145</v>
      </c>
    </row>
    <row r="317" spans="2:51" s="11" customFormat="1">
      <c r="B317" s="165"/>
      <c r="D317" s="166" t="s">
        <v>157</v>
      </c>
      <c r="E317" s="167" t="s">
        <v>5</v>
      </c>
      <c r="F317" s="168" t="s">
        <v>483</v>
      </c>
      <c r="H317" s="169">
        <v>3.1160000000000001</v>
      </c>
      <c r="L317" s="165"/>
      <c r="M317" s="170"/>
      <c r="N317" s="171"/>
      <c r="O317" s="171"/>
      <c r="P317" s="171"/>
      <c r="Q317" s="171"/>
      <c r="R317" s="171"/>
      <c r="S317" s="171"/>
      <c r="T317" s="172"/>
      <c r="AT317" s="167" t="s">
        <v>157</v>
      </c>
      <c r="AU317" s="167" t="s">
        <v>146</v>
      </c>
      <c r="AV317" s="11" t="s">
        <v>80</v>
      </c>
      <c r="AW317" s="11" t="s">
        <v>35</v>
      </c>
      <c r="AX317" s="11" t="s">
        <v>72</v>
      </c>
      <c r="AY317" s="167" t="s">
        <v>145</v>
      </c>
    </row>
    <row r="318" spans="2:51" s="11" customFormat="1">
      <c r="B318" s="165"/>
      <c r="D318" s="166" t="s">
        <v>157</v>
      </c>
      <c r="E318" s="167" t="s">
        <v>5</v>
      </c>
      <c r="F318" s="168" t="s">
        <v>484</v>
      </c>
      <c r="H318" s="169">
        <v>1.0620000000000001</v>
      </c>
      <c r="L318" s="165"/>
      <c r="M318" s="170"/>
      <c r="N318" s="171"/>
      <c r="O318" s="171"/>
      <c r="P318" s="171"/>
      <c r="Q318" s="171"/>
      <c r="R318" s="171"/>
      <c r="S318" s="171"/>
      <c r="T318" s="172"/>
      <c r="AT318" s="167" t="s">
        <v>157</v>
      </c>
      <c r="AU318" s="167" t="s">
        <v>146</v>
      </c>
      <c r="AV318" s="11" t="s">
        <v>80</v>
      </c>
      <c r="AW318" s="11" t="s">
        <v>35</v>
      </c>
      <c r="AX318" s="11" t="s">
        <v>72</v>
      </c>
      <c r="AY318" s="167" t="s">
        <v>145</v>
      </c>
    </row>
    <row r="319" spans="2:51" s="12" customFormat="1">
      <c r="B319" s="173"/>
      <c r="D319" s="166" t="s">
        <v>157</v>
      </c>
      <c r="E319" s="174" t="s">
        <v>5</v>
      </c>
      <c r="F319" s="175" t="s">
        <v>485</v>
      </c>
      <c r="H319" s="176">
        <v>288.60700000000003</v>
      </c>
      <c r="L319" s="173"/>
      <c r="M319" s="177"/>
      <c r="N319" s="178"/>
      <c r="O319" s="178"/>
      <c r="P319" s="178"/>
      <c r="Q319" s="178"/>
      <c r="R319" s="178"/>
      <c r="S319" s="178"/>
      <c r="T319" s="179"/>
      <c r="AT319" s="174" t="s">
        <v>157</v>
      </c>
      <c r="AU319" s="174" t="s">
        <v>146</v>
      </c>
      <c r="AV319" s="12" t="s">
        <v>146</v>
      </c>
      <c r="AW319" s="12" t="s">
        <v>35</v>
      </c>
      <c r="AX319" s="12" t="s">
        <v>72</v>
      </c>
      <c r="AY319" s="174" t="s">
        <v>145</v>
      </c>
    </row>
    <row r="320" spans="2:51" s="13" customFormat="1">
      <c r="B320" s="180"/>
      <c r="D320" s="166" t="s">
        <v>157</v>
      </c>
      <c r="E320" s="181" t="s">
        <v>5</v>
      </c>
      <c r="F320" s="182" t="s">
        <v>160</v>
      </c>
      <c r="H320" s="183">
        <v>837.00699999999995</v>
      </c>
      <c r="L320" s="180"/>
      <c r="M320" s="184"/>
      <c r="N320" s="185"/>
      <c r="O320" s="185"/>
      <c r="P320" s="185"/>
      <c r="Q320" s="185"/>
      <c r="R320" s="185"/>
      <c r="S320" s="185"/>
      <c r="T320" s="186"/>
      <c r="AT320" s="181" t="s">
        <v>157</v>
      </c>
      <c r="AU320" s="181" t="s">
        <v>146</v>
      </c>
      <c r="AV320" s="13" t="s">
        <v>155</v>
      </c>
      <c r="AW320" s="13" t="s">
        <v>35</v>
      </c>
      <c r="AX320" s="13" t="s">
        <v>77</v>
      </c>
      <c r="AY320" s="181" t="s">
        <v>145</v>
      </c>
    </row>
    <row r="321" spans="2:65" s="1" customFormat="1" ht="22.75" customHeight="1">
      <c r="B321" s="153"/>
      <c r="C321" s="154" t="s">
        <v>486</v>
      </c>
      <c r="D321" s="154" t="s">
        <v>150</v>
      </c>
      <c r="E321" s="155" t="s">
        <v>487</v>
      </c>
      <c r="F321" s="156" t="s">
        <v>488</v>
      </c>
      <c r="G321" s="157" t="s">
        <v>195</v>
      </c>
      <c r="H321" s="158">
        <v>127.88500000000001</v>
      </c>
      <c r="I321" s="159">
        <v>0</v>
      </c>
      <c r="J321" s="159">
        <f>ROUND(I321*H321,2)</f>
        <v>0</v>
      </c>
      <c r="K321" s="156" t="s">
        <v>1812</v>
      </c>
      <c r="L321" s="39"/>
      <c r="M321" s="160" t="s">
        <v>5</v>
      </c>
      <c r="N321" s="161" t="s">
        <v>43</v>
      </c>
      <c r="O321" s="162">
        <v>9.2999999999999999E-2</v>
      </c>
      <c r="P321" s="162">
        <f>O321*H321</f>
        <v>11.893305</v>
      </c>
      <c r="Q321" s="162">
        <v>3.82E-3</v>
      </c>
      <c r="R321" s="162">
        <f>Q321*H321</f>
        <v>0.48852070000000003</v>
      </c>
      <c r="S321" s="162">
        <v>0</v>
      </c>
      <c r="T321" s="163">
        <f>S321*H321</f>
        <v>0</v>
      </c>
      <c r="AR321" s="24" t="s">
        <v>155</v>
      </c>
      <c r="AT321" s="24" t="s">
        <v>150</v>
      </c>
      <c r="AU321" s="24" t="s">
        <v>146</v>
      </c>
      <c r="AY321" s="24" t="s">
        <v>145</v>
      </c>
      <c r="BE321" s="164">
        <f>IF(N321="základní",J321,0)</f>
        <v>0</v>
      </c>
      <c r="BF321" s="164">
        <f>IF(N321="snížená",J321,0)</f>
        <v>0</v>
      </c>
      <c r="BG321" s="164">
        <f>IF(N321="zákl. přenesená",J321,0)</f>
        <v>0</v>
      </c>
      <c r="BH321" s="164">
        <f>IF(N321="sníž. přenesená",J321,0)</f>
        <v>0</v>
      </c>
      <c r="BI321" s="164">
        <f>IF(N321="nulová",J321,0)</f>
        <v>0</v>
      </c>
      <c r="BJ321" s="24" t="s">
        <v>77</v>
      </c>
      <c r="BK321" s="164">
        <f>ROUND(I321*H321,2)</f>
        <v>0</v>
      </c>
      <c r="BL321" s="24" t="s">
        <v>155</v>
      </c>
      <c r="BM321" s="24" t="s">
        <v>489</v>
      </c>
    </row>
    <row r="322" spans="2:65" s="11" customFormat="1">
      <c r="B322" s="165"/>
      <c r="D322" s="166" t="s">
        <v>157</v>
      </c>
      <c r="E322" s="167" t="s">
        <v>5</v>
      </c>
      <c r="F322" s="168" t="s">
        <v>490</v>
      </c>
      <c r="H322" s="169">
        <v>29.21</v>
      </c>
      <c r="L322" s="165"/>
      <c r="M322" s="170"/>
      <c r="N322" s="171"/>
      <c r="O322" s="171"/>
      <c r="P322" s="171"/>
      <c r="Q322" s="171"/>
      <c r="R322" s="171"/>
      <c r="S322" s="171"/>
      <c r="T322" s="172"/>
      <c r="AT322" s="167" t="s">
        <v>157</v>
      </c>
      <c r="AU322" s="167" t="s">
        <v>146</v>
      </c>
      <c r="AV322" s="11" t="s">
        <v>80</v>
      </c>
      <c r="AW322" s="11" t="s">
        <v>35</v>
      </c>
      <c r="AX322" s="11" t="s">
        <v>72</v>
      </c>
      <c r="AY322" s="167" t="s">
        <v>145</v>
      </c>
    </row>
    <row r="323" spans="2:65" s="11" customFormat="1">
      <c r="B323" s="165"/>
      <c r="D323" s="166" t="s">
        <v>157</v>
      </c>
      <c r="E323" s="167" t="s">
        <v>5</v>
      </c>
      <c r="F323" s="168" t="s">
        <v>491</v>
      </c>
      <c r="H323" s="169">
        <v>1.905</v>
      </c>
      <c r="L323" s="165"/>
      <c r="M323" s="170"/>
      <c r="N323" s="171"/>
      <c r="O323" s="171"/>
      <c r="P323" s="171"/>
      <c r="Q323" s="171"/>
      <c r="R323" s="171"/>
      <c r="S323" s="171"/>
      <c r="T323" s="172"/>
      <c r="AT323" s="167" t="s">
        <v>157</v>
      </c>
      <c r="AU323" s="167" t="s">
        <v>146</v>
      </c>
      <c r="AV323" s="11" t="s">
        <v>80</v>
      </c>
      <c r="AW323" s="11" t="s">
        <v>35</v>
      </c>
      <c r="AX323" s="11" t="s">
        <v>72</v>
      </c>
      <c r="AY323" s="167" t="s">
        <v>145</v>
      </c>
    </row>
    <row r="324" spans="2:65" s="11" customFormat="1">
      <c r="B324" s="165"/>
      <c r="D324" s="166" t="s">
        <v>157</v>
      </c>
      <c r="E324" s="167" t="s">
        <v>5</v>
      </c>
      <c r="F324" s="168" t="s">
        <v>492</v>
      </c>
      <c r="H324" s="169">
        <v>3.2</v>
      </c>
      <c r="L324" s="165"/>
      <c r="M324" s="170"/>
      <c r="N324" s="171"/>
      <c r="O324" s="171"/>
      <c r="P324" s="171"/>
      <c r="Q324" s="171"/>
      <c r="R324" s="171"/>
      <c r="S324" s="171"/>
      <c r="T324" s="172"/>
      <c r="AT324" s="167" t="s">
        <v>157</v>
      </c>
      <c r="AU324" s="167" t="s">
        <v>146</v>
      </c>
      <c r="AV324" s="11" t="s">
        <v>80</v>
      </c>
      <c r="AW324" s="11" t="s">
        <v>35</v>
      </c>
      <c r="AX324" s="11" t="s">
        <v>72</v>
      </c>
      <c r="AY324" s="167" t="s">
        <v>145</v>
      </c>
    </row>
    <row r="325" spans="2:65" s="11" customFormat="1">
      <c r="B325" s="165"/>
      <c r="D325" s="166" t="s">
        <v>157</v>
      </c>
      <c r="E325" s="167" t="s">
        <v>5</v>
      </c>
      <c r="F325" s="168" t="s">
        <v>493</v>
      </c>
      <c r="H325" s="169">
        <v>1.4950000000000001</v>
      </c>
      <c r="L325" s="165"/>
      <c r="M325" s="170"/>
      <c r="N325" s="171"/>
      <c r="O325" s="171"/>
      <c r="P325" s="171"/>
      <c r="Q325" s="171"/>
      <c r="R325" s="171"/>
      <c r="S325" s="171"/>
      <c r="T325" s="172"/>
      <c r="AT325" s="167" t="s">
        <v>157</v>
      </c>
      <c r="AU325" s="167" t="s">
        <v>146</v>
      </c>
      <c r="AV325" s="11" t="s">
        <v>80</v>
      </c>
      <c r="AW325" s="11" t="s">
        <v>35</v>
      </c>
      <c r="AX325" s="11" t="s">
        <v>72</v>
      </c>
      <c r="AY325" s="167" t="s">
        <v>145</v>
      </c>
    </row>
    <row r="326" spans="2:65" s="11" customFormat="1">
      <c r="B326" s="165"/>
      <c r="D326" s="166" t="s">
        <v>157</v>
      </c>
      <c r="E326" s="167" t="s">
        <v>5</v>
      </c>
      <c r="F326" s="168" t="s">
        <v>494</v>
      </c>
      <c r="H326" s="169">
        <v>1.92</v>
      </c>
      <c r="L326" s="165"/>
      <c r="M326" s="170"/>
      <c r="N326" s="171"/>
      <c r="O326" s="171"/>
      <c r="P326" s="171"/>
      <c r="Q326" s="171"/>
      <c r="R326" s="171"/>
      <c r="S326" s="171"/>
      <c r="T326" s="172"/>
      <c r="AT326" s="167" t="s">
        <v>157</v>
      </c>
      <c r="AU326" s="167" t="s">
        <v>146</v>
      </c>
      <c r="AV326" s="11" t="s">
        <v>80</v>
      </c>
      <c r="AW326" s="11" t="s">
        <v>35</v>
      </c>
      <c r="AX326" s="11" t="s">
        <v>72</v>
      </c>
      <c r="AY326" s="167" t="s">
        <v>145</v>
      </c>
    </row>
    <row r="327" spans="2:65" s="11" customFormat="1">
      <c r="B327" s="165"/>
      <c r="D327" s="166" t="s">
        <v>157</v>
      </c>
      <c r="E327" s="167" t="s">
        <v>5</v>
      </c>
      <c r="F327" s="168" t="s">
        <v>495</v>
      </c>
      <c r="H327" s="169">
        <v>6.2</v>
      </c>
      <c r="L327" s="165"/>
      <c r="M327" s="170"/>
      <c r="N327" s="171"/>
      <c r="O327" s="171"/>
      <c r="P327" s="171"/>
      <c r="Q327" s="171"/>
      <c r="R327" s="171"/>
      <c r="S327" s="171"/>
      <c r="T327" s="172"/>
      <c r="AT327" s="167" t="s">
        <v>157</v>
      </c>
      <c r="AU327" s="167" t="s">
        <v>146</v>
      </c>
      <c r="AV327" s="11" t="s">
        <v>80</v>
      </c>
      <c r="AW327" s="11" t="s">
        <v>35</v>
      </c>
      <c r="AX327" s="11" t="s">
        <v>72</v>
      </c>
      <c r="AY327" s="167" t="s">
        <v>145</v>
      </c>
    </row>
    <row r="328" spans="2:65" s="12" customFormat="1">
      <c r="B328" s="173"/>
      <c r="D328" s="166" t="s">
        <v>157</v>
      </c>
      <c r="E328" s="174" t="s">
        <v>5</v>
      </c>
      <c r="F328" s="175" t="s">
        <v>496</v>
      </c>
      <c r="H328" s="176">
        <v>43.93</v>
      </c>
      <c r="L328" s="173"/>
      <c r="M328" s="177"/>
      <c r="N328" s="178"/>
      <c r="O328" s="178"/>
      <c r="P328" s="178"/>
      <c r="Q328" s="178"/>
      <c r="R328" s="178"/>
      <c r="S328" s="178"/>
      <c r="T328" s="179"/>
      <c r="AT328" s="174" t="s">
        <v>157</v>
      </c>
      <c r="AU328" s="174" t="s">
        <v>146</v>
      </c>
      <c r="AV328" s="12" t="s">
        <v>146</v>
      </c>
      <c r="AW328" s="12" t="s">
        <v>35</v>
      </c>
      <c r="AX328" s="12" t="s">
        <v>72</v>
      </c>
      <c r="AY328" s="174" t="s">
        <v>145</v>
      </c>
    </row>
    <row r="329" spans="2:65" s="11" customFormat="1">
      <c r="B329" s="165"/>
      <c r="D329" s="166" t="s">
        <v>157</v>
      </c>
      <c r="E329" s="167" t="s">
        <v>5</v>
      </c>
      <c r="F329" s="168" t="s">
        <v>497</v>
      </c>
      <c r="H329" s="169">
        <v>4.12</v>
      </c>
      <c r="L329" s="165"/>
      <c r="M329" s="170"/>
      <c r="N329" s="171"/>
      <c r="O329" s="171"/>
      <c r="P329" s="171"/>
      <c r="Q329" s="171"/>
      <c r="R329" s="171"/>
      <c r="S329" s="171"/>
      <c r="T329" s="172"/>
      <c r="AT329" s="167" t="s">
        <v>157</v>
      </c>
      <c r="AU329" s="167" t="s">
        <v>146</v>
      </c>
      <c r="AV329" s="11" t="s">
        <v>80</v>
      </c>
      <c r="AW329" s="11" t="s">
        <v>35</v>
      </c>
      <c r="AX329" s="11" t="s">
        <v>72</v>
      </c>
      <c r="AY329" s="167" t="s">
        <v>145</v>
      </c>
    </row>
    <row r="330" spans="2:65" s="11" customFormat="1">
      <c r="B330" s="165"/>
      <c r="D330" s="166" t="s">
        <v>157</v>
      </c>
      <c r="E330" s="167" t="s">
        <v>5</v>
      </c>
      <c r="F330" s="168" t="s">
        <v>498</v>
      </c>
      <c r="H330" s="169">
        <v>17.46</v>
      </c>
      <c r="L330" s="165"/>
      <c r="M330" s="170"/>
      <c r="N330" s="171"/>
      <c r="O330" s="171"/>
      <c r="P330" s="171"/>
      <c r="Q330" s="171"/>
      <c r="R330" s="171"/>
      <c r="S330" s="171"/>
      <c r="T330" s="172"/>
      <c r="AT330" s="167" t="s">
        <v>157</v>
      </c>
      <c r="AU330" s="167" t="s">
        <v>146</v>
      </c>
      <c r="AV330" s="11" t="s">
        <v>80</v>
      </c>
      <c r="AW330" s="11" t="s">
        <v>35</v>
      </c>
      <c r="AX330" s="11" t="s">
        <v>72</v>
      </c>
      <c r="AY330" s="167" t="s">
        <v>145</v>
      </c>
    </row>
    <row r="331" spans="2:65" s="11" customFormat="1">
      <c r="B331" s="165"/>
      <c r="D331" s="166" t="s">
        <v>157</v>
      </c>
      <c r="E331" s="167" t="s">
        <v>5</v>
      </c>
      <c r="F331" s="168" t="s">
        <v>499</v>
      </c>
      <c r="H331" s="169">
        <v>5.4749999999999996</v>
      </c>
      <c r="L331" s="165"/>
      <c r="M331" s="170"/>
      <c r="N331" s="171"/>
      <c r="O331" s="171"/>
      <c r="P331" s="171"/>
      <c r="Q331" s="171"/>
      <c r="R331" s="171"/>
      <c r="S331" s="171"/>
      <c r="T331" s="172"/>
      <c r="AT331" s="167" t="s">
        <v>157</v>
      </c>
      <c r="AU331" s="167" t="s">
        <v>146</v>
      </c>
      <c r="AV331" s="11" t="s">
        <v>80</v>
      </c>
      <c r="AW331" s="11" t="s">
        <v>35</v>
      </c>
      <c r="AX331" s="11" t="s">
        <v>72</v>
      </c>
      <c r="AY331" s="167" t="s">
        <v>145</v>
      </c>
    </row>
    <row r="332" spans="2:65" s="12" customFormat="1">
      <c r="B332" s="173"/>
      <c r="D332" s="166" t="s">
        <v>157</v>
      </c>
      <c r="E332" s="174" t="s">
        <v>5</v>
      </c>
      <c r="F332" s="175" t="s">
        <v>500</v>
      </c>
      <c r="H332" s="176">
        <v>27.055</v>
      </c>
      <c r="L332" s="173"/>
      <c r="M332" s="177"/>
      <c r="N332" s="178"/>
      <c r="O332" s="178"/>
      <c r="P332" s="178"/>
      <c r="Q332" s="178"/>
      <c r="R332" s="178"/>
      <c r="S332" s="178"/>
      <c r="T332" s="179"/>
      <c r="AT332" s="174" t="s">
        <v>157</v>
      </c>
      <c r="AU332" s="174" t="s">
        <v>146</v>
      </c>
      <c r="AV332" s="12" t="s">
        <v>146</v>
      </c>
      <c r="AW332" s="12" t="s">
        <v>35</v>
      </c>
      <c r="AX332" s="12" t="s">
        <v>72</v>
      </c>
      <c r="AY332" s="174" t="s">
        <v>145</v>
      </c>
    </row>
    <row r="333" spans="2:65" s="11" customFormat="1">
      <c r="B333" s="165"/>
      <c r="D333" s="166" t="s">
        <v>157</v>
      </c>
      <c r="E333" s="167" t="s">
        <v>5</v>
      </c>
      <c r="F333" s="168" t="s">
        <v>501</v>
      </c>
      <c r="H333" s="169">
        <v>13.1</v>
      </c>
      <c r="L333" s="165"/>
      <c r="M333" s="170"/>
      <c r="N333" s="171"/>
      <c r="O333" s="171"/>
      <c r="P333" s="171"/>
      <c r="Q333" s="171"/>
      <c r="R333" s="171"/>
      <c r="S333" s="171"/>
      <c r="T333" s="172"/>
      <c r="AT333" s="167" t="s">
        <v>157</v>
      </c>
      <c r="AU333" s="167" t="s">
        <v>146</v>
      </c>
      <c r="AV333" s="11" t="s">
        <v>80</v>
      </c>
      <c r="AW333" s="11" t="s">
        <v>35</v>
      </c>
      <c r="AX333" s="11" t="s">
        <v>72</v>
      </c>
      <c r="AY333" s="167" t="s">
        <v>145</v>
      </c>
    </row>
    <row r="334" spans="2:65" s="11" customFormat="1">
      <c r="B334" s="165"/>
      <c r="D334" s="166" t="s">
        <v>157</v>
      </c>
      <c r="E334" s="167" t="s">
        <v>5</v>
      </c>
      <c r="F334" s="168" t="s">
        <v>502</v>
      </c>
      <c r="H334" s="169">
        <v>43.8</v>
      </c>
      <c r="L334" s="165"/>
      <c r="M334" s="170"/>
      <c r="N334" s="171"/>
      <c r="O334" s="171"/>
      <c r="P334" s="171"/>
      <c r="Q334" s="171"/>
      <c r="R334" s="171"/>
      <c r="S334" s="171"/>
      <c r="T334" s="172"/>
      <c r="AT334" s="167" t="s">
        <v>157</v>
      </c>
      <c r="AU334" s="167" t="s">
        <v>146</v>
      </c>
      <c r="AV334" s="11" t="s">
        <v>80</v>
      </c>
      <c r="AW334" s="11" t="s">
        <v>35</v>
      </c>
      <c r="AX334" s="11" t="s">
        <v>72</v>
      </c>
      <c r="AY334" s="167" t="s">
        <v>145</v>
      </c>
    </row>
    <row r="335" spans="2:65" s="12" customFormat="1">
      <c r="B335" s="173"/>
      <c r="D335" s="166" t="s">
        <v>157</v>
      </c>
      <c r="E335" s="174" t="s">
        <v>5</v>
      </c>
      <c r="F335" s="175" t="s">
        <v>503</v>
      </c>
      <c r="H335" s="176">
        <v>56.9</v>
      </c>
      <c r="L335" s="173"/>
      <c r="M335" s="177"/>
      <c r="N335" s="178"/>
      <c r="O335" s="178"/>
      <c r="P335" s="178"/>
      <c r="Q335" s="178"/>
      <c r="R335" s="178"/>
      <c r="S335" s="178"/>
      <c r="T335" s="179"/>
      <c r="AT335" s="174" t="s">
        <v>157</v>
      </c>
      <c r="AU335" s="174" t="s">
        <v>146</v>
      </c>
      <c r="AV335" s="12" t="s">
        <v>146</v>
      </c>
      <c r="AW335" s="12" t="s">
        <v>35</v>
      </c>
      <c r="AX335" s="12" t="s">
        <v>72</v>
      </c>
      <c r="AY335" s="174" t="s">
        <v>145</v>
      </c>
    </row>
    <row r="336" spans="2:65" s="13" customFormat="1">
      <c r="B336" s="180"/>
      <c r="D336" s="166" t="s">
        <v>157</v>
      </c>
      <c r="E336" s="181" t="s">
        <v>5</v>
      </c>
      <c r="F336" s="182" t="s">
        <v>160</v>
      </c>
      <c r="H336" s="183">
        <v>127.88500000000001</v>
      </c>
      <c r="L336" s="180"/>
      <c r="M336" s="184"/>
      <c r="N336" s="185"/>
      <c r="O336" s="185"/>
      <c r="P336" s="185"/>
      <c r="Q336" s="185"/>
      <c r="R336" s="185"/>
      <c r="S336" s="185"/>
      <c r="T336" s="186"/>
      <c r="AT336" s="181" t="s">
        <v>157</v>
      </c>
      <c r="AU336" s="181" t="s">
        <v>146</v>
      </c>
      <c r="AV336" s="13" t="s">
        <v>155</v>
      </c>
      <c r="AW336" s="13" t="s">
        <v>35</v>
      </c>
      <c r="AX336" s="13" t="s">
        <v>77</v>
      </c>
      <c r="AY336" s="181" t="s">
        <v>145</v>
      </c>
    </row>
    <row r="337" spans="2:65" s="1" customFormat="1" ht="34.25" customHeight="1">
      <c r="B337" s="153"/>
      <c r="C337" s="154" t="s">
        <v>504</v>
      </c>
      <c r="D337" s="154" t="s">
        <v>150</v>
      </c>
      <c r="E337" s="155" t="s">
        <v>505</v>
      </c>
      <c r="F337" s="156" t="s">
        <v>506</v>
      </c>
      <c r="G337" s="157" t="s">
        <v>195</v>
      </c>
      <c r="H337" s="158">
        <v>509.83800000000002</v>
      </c>
      <c r="I337" s="159">
        <v>0</v>
      </c>
      <c r="J337" s="159">
        <f>ROUND(I337*H337,2)</f>
        <v>0</v>
      </c>
      <c r="K337" s="156" t="s">
        <v>1812</v>
      </c>
      <c r="L337" s="39"/>
      <c r="M337" s="160" t="s">
        <v>5</v>
      </c>
      <c r="N337" s="161" t="s">
        <v>43</v>
      </c>
      <c r="O337" s="162">
        <v>1.04</v>
      </c>
      <c r="P337" s="162">
        <f>O337*H337</f>
        <v>530.23152000000005</v>
      </c>
      <c r="Q337" s="162">
        <v>8.3161599999999995E-3</v>
      </c>
      <c r="R337" s="162">
        <f>Q337*H337</f>
        <v>4.2398943820800001</v>
      </c>
      <c r="S337" s="162">
        <v>0</v>
      </c>
      <c r="T337" s="163">
        <f>S337*H337</f>
        <v>0</v>
      </c>
      <c r="AR337" s="24" t="s">
        <v>155</v>
      </c>
      <c r="AT337" s="24" t="s">
        <v>150</v>
      </c>
      <c r="AU337" s="24" t="s">
        <v>146</v>
      </c>
      <c r="AY337" s="24" t="s">
        <v>145</v>
      </c>
      <c r="BE337" s="164">
        <f>IF(N337="základní",J337,0)</f>
        <v>0</v>
      </c>
      <c r="BF337" s="164">
        <f>IF(N337="snížená",J337,0)</f>
        <v>0</v>
      </c>
      <c r="BG337" s="164">
        <f>IF(N337="zákl. přenesená",J337,0)</f>
        <v>0</v>
      </c>
      <c r="BH337" s="164">
        <f>IF(N337="sníž. přenesená",J337,0)</f>
        <v>0</v>
      </c>
      <c r="BI337" s="164">
        <f>IF(N337="nulová",J337,0)</f>
        <v>0</v>
      </c>
      <c r="BJ337" s="24" t="s">
        <v>77</v>
      </c>
      <c r="BK337" s="164">
        <f>ROUND(I337*H337,2)</f>
        <v>0</v>
      </c>
      <c r="BL337" s="24" t="s">
        <v>155</v>
      </c>
      <c r="BM337" s="24" t="s">
        <v>507</v>
      </c>
    </row>
    <row r="338" spans="2:65" s="11" customFormat="1">
      <c r="B338" s="165"/>
      <c r="D338" s="166" t="s">
        <v>157</v>
      </c>
      <c r="E338" s="167" t="s">
        <v>5</v>
      </c>
      <c r="F338" s="168" t="s">
        <v>508</v>
      </c>
      <c r="H338" s="169">
        <v>92.796000000000006</v>
      </c>
      <c r="L338" s="165"/>
      <c r="M338" s="170"/>
      <c r="N338" s="171"/>
      <c r="O338" s="171"/>
      <c r="P338" s="171"/>
      <c r="Q338" s="171"/>
      <c r="R338" s="171"/>
      <c r="S338" s="171"/>
      <c r="T338" s="172"/>
      <c r="AT338" s="167" t="s">
        <v>157</v>
      </c>
      <c r="AU338" s="167" t="s">
        <v>146</v>
      </c>
      <c r="AV338" s="11" t="s">
        <v>80</v>
      </c>
      <c r="AW338" s="11" t="s">
        <v>35</v>
      </c>
      <c r="AX338" s="11" t="s">
        <v>72</v>
      </c>
      <c r="AY338" s="167" t="s">
        <v>145</v>
      </c>
    </row>
    <row r="339" spans="2:65" s="11" customFormat="1">
      <c r="B339" s="165"/>
      <c r="D339" s="166" t="s">
        <v>157</v>
      </c>
      <c r="E339" s="167" t="s">
        <v>5</v>
      </c>
      <c r="F339" s="168" t="s">
        <v>509</v>
      </c>
      <c r="H339" s="169">
        <v>-8.1</v>
      </c>
      <c r="L339" s="165"/>
      <c r="M339" s="170"/>
      <c r="N339" s="171"/>
      <c r="O339" s="171"/>
      <c r="P339" s="171"/>
      <c r="Q339" s="171"/>
      <c r="R339" s="171"/>
      <c r="S339" s="171"/>
      <c r="T339" s="172"/>
      <c r="AT339" s="167" t="s">
        <v>157</v>
      </c>
      <c r="AU339" s="167" t="s">
        <v>146</v>
      </c>
      <c r="AV339" s="11" t="s">
        <v>80</v>
      </c>
      <c r="AW339" s="11" t="s">
        <v>35</v>
      </c>
      <c r="AX339" s="11" t="s">
        <v>72</v>
      </c>
      <c r="AY339" s="167" t="s">
        <v>145</v>
      </c>
    </row>
    <row r="340" spans="2:65" s="11" customFormat="1">
      <c r="B340" s="165"/>
      <c r="D340" s="166" t="s">
        <v>157</v>
      </c>
      <c r="E340" s="167" t="s">
        <v>5</v>
      </c>
      <c r="F340" s="168" t="s">
        <v>510</v>
      </c>
      <c r="H340" s="169">
        <v>-11.286</v>
      </c>
      <c r="L340" s="165"/>
      <c r="M340" s="170"/>
      <c r="N340" s="171"/>
      <c r="O340" s="171"/>
      <c r="P340" s="171"/>
      <c r="Q340" s="171"/>
      <c r="R340" s="171"/>
      <c r="S340" s="171"/>
      <c r="T340" s="172"/>
      <c r="AT340" s="167" t="s">
        <v>157</v>
      </c>
      <c r="AU340" s="167" t="s">
        <v>146</v>
      </c>
      <c r="AV340" s="11" t="s">
        <v>80</v>
      </c>
      <c r="AW340" s="11" t="s">
        <v>35</v>
      </c>
      <c r="AX340" s="11" t="s">
        <v>72</v>
      </c>
      <c r="AY340" s="167" t="s">
        <v>145</v>
      </c>
    </row>
    <row r="341" spans="2:65" s="12" customFormat="1">
      <c r="B341" s="173"/>
      <c r="D341" s="166" t="s">
        <v>157</v>
      </c>
      <c r="E341" s="174" t="s">
        <v>5</v>
      </c>
      <c r="F341" s="175" t="s">
        <v>460</v>
      </c>
      <c r="H341" s="176">
        <v>73.41</v>
      </c>
      <c r="L341" s="173"/>
      <c r="M341" s="177"/>
      <c r="N341" s="178"/>
      <c r="O341" s="178"/>
      <c r="P341" s="178"/>
      <c r="Q341" s="178"/>
      <c r="R341" s="178"/>
      <c r="S341" s="178"/>
      <c r="T341" s="179"/>
      <c r="AT341" s="174" t="s">
        <v>157</v>
      </c>
      <c r="AU341" s="174" t="s">
        <v>146</v>
      </c>
      <c r="AV341" s="12" t="s">
        <v>146</v>
      </c>
      <c r="AW341" s="12" t="s">
        <v>35</v>
      </c>
      <c r="AX341" s="12" t="s">
        <v>72</v>
      </c>
      <c r="AY341" s="174" t="s">
        <v>145</v>
      </c>
    </row>
    <row r="342" spans="2:65" s="11" customFormat="1">
      <c r="B342" s="165"/>
      <c r="D342" s="166" t="s">
        <v>157</v>
      </c>
      <c r="E342" s="167" t="s">
        <v>5</v>
      </c>
      <c r="F342" s="168" t="s">
        <v>508</v>
      </c>
      <c r="H342" s="169">
        <v>92.796000000000006</v>
      </c>
      <c r="L342" s="165"/>
      <c r="M342" s="170"/>
      <c r="N342" s="171"/>
      <c r="O342" s="171"/>
      <c r="P342" s="171"/>
      <c r="Q342" s="171"/>
      <c r="R342" s="171"/>
      <c r="S342" s="171"/>
      <c r="T342" s="172"/>
      <c r="AT342" s="167" t="s">
        <v>157</v>
      </c>
      <c r="AU342" s="167" t="s">
        <v>146</v>
      </c>
      <c r="AV342" s="11" t="s">
        <v>80</v>
      </c>
      <c r="AW342" s="11" t="s">
        <v>35</v>
      </c>
      <c r="AX342" s="11" t="s">
        <v>72</v>
      </c>
      <c r="AY342" s="167" t="s">
        <v>145</v>
      </c>
    </row>
    <row r="343" spans="2:65" s="11" customFormat="1">
      <c r="B343" s="165"/>
      <c r="D343" s="166" t="s">
        <v>157</v>
      </c>
      <c r="E343" s="167" t="s">
        <v>5</v>
      </c>
      <c r="F343" s="168" t="s">
        <v>511</v>
      </c>
      <c r="H343" s="169">
        <v>-12.42</v>
      </c>
      <c r="L343" s="165"/>
      <c r="M343" s="170"/>
      <c r="N343" s="171"/>
      <c r="O343" s="171"/>
      <c r="P343" s="171"/>
      <c r="Q343" s="171"/>
      <c r="R343" s="171"/>
      <c r="S343" s="171"/>
      <c r="T343" s="172"/>
      <c r="AT343" s="167" t="s">
        <v>157</v>
      </c>
      <c r="AU343" s="167" t="s">
        <v>146</v>
      </c>
      <c r="AV343" s="11" t="s">
        <v>80</v>
      </c>
      <c r="AW343" s="11" t="s">
        <v>35</v>
      </c>
      <c r="AX343" s="11" t="s">
        <v>72</v>
      </c>
      <c r="AY343" s="167" t="s">
        <v>145</v>
      </c>
    </row>
    <row r="344" spans="2:65" s="11" customFormat="1">
      <c r="B344" s="165"/>
      <c r="D344" s="166" t="s">
        <v>157</v>
      </c>
      <c r="E344" s="167" t="s">
        <v>5</v>
      </c>
      <c r="F344" s="168" t="s">
        <v>510</v>
      </c>
      <c r="H344" s="169">
        <v>-11.286</v>
      </c>
      <c r="L344" s="165"/>
      <c r="M344" s="170"/>
      <c r="N344" s="171"/>
      <c r="O344" s="171"/>
      <c r="P344" s="171"/>
      <c r="Q344" s="171"/>
      <c r="R344" s="171"/>
      <c r="S344" s="171"/>
      <c r="T344" s="172"/>
      <c r="AT344" s="167" t="s">
        <v>157</v>
      </c>
      <c r="AU344" s="167" t="s">
        <v>146</v>
      </c>
      <c r="AV344" s="11" t="s">
        <v>80</v>
      </c>
      <c r="AW344" s="11" t="s">
        <v>35</v>
      </c>
      <c r="AX344" s="11" t="s">
        <v>72</v>
      </c>
      <c r="AY344" s="167" t="s">
        <v>145</v>
      </c>
    </row>
    <row r="345" spans="2:65" s="12" customFormat="1">
      <c r="B345" s="173"/>
      <c r="D345" s="166" t="s">
        <v>157</v>
      </c>
      <c r="E345" s="174" t="s">
        <v>5</v>
      </c>
      <c r="F345" s="175" t="s">
        <v>465</v>
      </c>
      <c r="H345" s="176">
        <v>69.09</v>
      </c>
      <c r="L345" s="173"/>
      <c r="M345" s="177"/>
      <c r="N345" s="178"/>
      <c r="O345" s="178"/>
      <c r="P345" s="178"/>
      <c r="Q345" s="178"/>
      <c r="R345" s="178"/>
      <c r="S345" s="178"/>
      <c r="T345" s="179"/>
      <c r="AT345" s="174" t="s">
        <v>157</v>
      </c>
      <c r="AU345" s="174" t="s">
        <v>146</v>
      </c>
      <c r="AV345" s="12" t="s">
        <v>146</v>
      </c>
      <c r="AW345" s="12" t="s">
        <v>35</v>
      </c>
      <c r="AX345" s="12" t="s">
        <v>72</v>
      </c>
      <c r="AY345" s="174" t="s">
        <v>145</v>
      </c>
    </row>
    <row r="346" spans="2:65" s="11" customFormat="1">
      <c r="B346" s="165"/>
      <c r="D346" s="166" t="s">
        <v>157</v>
      </c>
      <c r="E346" s="167" t="s">
        <v>5</v>
      </c>
      <c r="F346" s="168" t="s">
        <v>512</v>
      </c>
      <c r="H346" s="169">
        <v>131.54400000000001</v>
      </c>
      <c r="L346" s="165"/>
      <c r="M346" s="170"/>
      <c r="N346" s="171"/>
      <c r="O346" s="171"/>
      <c r="P346" s="171"/>
      <c r="Q346" s="171"/>
      <c r="R346" s="171"/>
      <c r="S346" s="171"/>
      <c r="T346" s="172"/>
      <c r="AT346" s="167" t="s">
        <v>157</v>
      </c>
      <c r="AU346" s="167" t="s">
        <v>146</v>
      </c>
      <c r="AV346" s="11" t="s">
        <v>80</v>
      </c>
      <c r="AW346" s="11" t="s">
        <v>35</v>
      </c>
      <c r="AX346" s="11" t="s">
        <v>72</v>
      </c>
      <c r="AY346" s="167" t="s">
        <v>145</v>
      </c>
    </row>
    <row r="347" spans="2:65" s="11" customFormat="1">
      <c r="B347" s="165"/>
      <c r="D347" s="166" t="s">
        <v>157</v>
      </c>
      <c r="E347" s="167" t="s">
        <v>5</v>
      </c>
      <c r="F347" s="168" t="s">
        <v>513</v>
      </c>
      <c r="H347" s="169">
        <v>-27.83</v>
      </c>
      <c r="L347" s="165"/>
      <c r="M347" s="170"/>
      <c r="N347" s="171"/>
      <c r="O347" s="171"/>
      <c r="P347" s="171"/>
      <c r="Q347" s="171"/>
      <c r="R347" s="171"/>
      <c r="S347" s="171"/>
      <c r="T347" s="172"/>
      <c r="AT347" s="167" t="s">
        <v>157</v>
      </c>
      <c r="AU347" s="167" t="s">
        <v>146</v>
      </c>
      <c r="AV347" s="11" t="s">
        <v>80</v>
      </c>
      <c r="AW347" s="11" t="s">
        <v>35</v>
      </c>
      <c r="AX347" s="11" t="s">
        <v>72</v>
      </c>
      <c r="AY347" s="167" t="s">
        <v>145</v>
      </c>
    </row>
    <row r="348" spans="2:65" s="11" customFormat="1">
      <c r="B348" s="165"/>
      <c r="D348" s="166" t="s">
        <v>157</v>
      </c>
      <c r="E348" s="167" t="s">
        <v>5</v>
      </c>
      <c r="F348" s="168" t="s">
        <v>469</v>
      </c>
      <c r="H348" s="169">
        <v>271.58</v>
      </c>
      <c r="L348" s="165"/>
      <c r="M348" s="170"/>
      <c r="N348" s="171"/>
      <c r="O348" s="171"/>
      <c r="P348" s="171"/>
      <c r="Q348" s="171"/>
      <c r="R348" s="171"/>
      <c r="S348" s="171"/>
      <c r="T348" s="172"/>
      <c r="AT348" s="167" t="s">
        <v>157</v>
      </c>
      <c r="AU348" s="167" t="s">
        <v>146</v>
      </c>
      <c r="AV348" s="11" t="s">
        <v>80</v>
      </c>
      <c r="AW348" s="11" t="s">
        <v>35</v>
      </c>
      <c r="AX348" s="11" t="s">
        <v>72</v>
      </c>
      <c r="AY348" s="167" t="s">
        <v>145</v>
      </c>
    </row>
    <row r="349" spans="2:65" s="11" customFormat="1">
      <c r="B349" s="165"/>
      <c r="D349" s="166" t="s">
        <v>157</v>
      </c>
      <c r="E349" s="167" t="s">
        <v>5</v>
      </c>
      <c r="F349" s="168" t="s">
        <v>514</v>
      </c>
      <c r="H349" s="169">
        <v>-91.403999999999996</v>
      </c>
      <c r="L349" s="165"/>
      <c r="M349" s="170"/>
      <c r="N349" s="171"/>
      <c r="O349" s="171"/>
      <c r="P349" s="171"/>
      <c r="Q349" s="171"/>
      <c r="R349" s="171"/>
      <c r="S349" s="171"/>
      <c r="T349" s="172"/>
      <c r="AT349" s="167" t="s">
        <v>157</v>
      </c>
      <c r="AU349" s="167" t="s">
        <v>146</v>
      </c>
      <c r="AV349" s="11" t="s">
        <v>80</v>
      </c>
      <c r="AW349" s="11" t="s">
        <v>35</v>
      </c>
      <c r="AX349" s="11" t="s">
        <v>72</v>
      </c>
      <c r="AY349" s="167" t="s">
        <v>145</v>
      </c>
    </row>
    <row r="350" spans="2:65" s="11" customFormat="1">
      <c r="B350" s="165"/>
      <c r="D350" s="166" t="s">
        <v>157</v>
      </c>
      <c r="E350" s="167" t="s">
        <v>5</v>
      </c>
      <c r="F350" s="168" t="s">
        <v>515</v>
      </c>
      <c r="H350" s="169">
        <v>-3.24</v>
      </c>
      <c r="L350" s="165"/>
      <c r="M350" s="170"/>
      <c r="N350" s="171"/>
      <c r="O350" s="171"/>
      <c r="P350" s="171"/>
      <c r="Q350" s="171"/>
      <c r="R350" s="171"/>
      <c r="S350" s="171"/>
      <c r="T350" s="172"/>
      <c r="AT350" s="167" t="s">
        <v>157</v>
      </c>
      <c r="AU350" s="167" t="s">
        <v>146</v>
      </c>
      <c r="AV350" s="11" t="s">
        <v>80</v>
      </c>
      <c r="AW350" s="11" t="s">
        <v>35</v>
      </c>
      <c r="AX350" s="11" t="s">
        <v>72</v>
      </c>
      <c r="AY350" s="167" t="s">
        <v>145</v>
      </c>
    </row>
    <row r="351" spans="2:65" s="11" customFormat="1">
      <c r="B351" s="165"/>
      <c r="D351" s="166" t="s">
        <v>157</v>
      </c>
      <c r="E351" s="167" t="s">
        <v>5</v>
      </c>
      <c r="F351" s="168" t="s">
        <v>516</v>
      </c>
      <c r="H351" s="169">
        <v>4.2750000000000004</v>
      </c>
      <c r="L351" s="165"/>
      <c r="M351" s="170"/>
      <c r="N351" s="171"/>
      <c r="O351" s="171"/>
      <c r="P351" s="171"/>
      <c r="Q351" s="171"/>
      <c r="R351" s="171"/>
      <c r="S351" s="171"/>
      <c r="T351" s="172"/>
      <c r="AT351" s="167" t="s">
        <v>157</v>
      </c>
      <c r="AU351" s="167" t="s">
        <v>146</v>
      </c>
      <c r="AV351" s="11" t="s">
        <v>80</v>
      </c>
      <c r="AW351" s="11" t="s">
        <v>35</v>
      </c>
      <c r="AX351" s="11" t="s">
        <v>72</v>
      </c>
      <c r="AY351" s="167" t="s">
        <v>145</v>
      </c>
    </row>
    <row r="352" spans="2:65" s="11" customFormat="1">
      <c r="B352" s="165"/>
      <c r="D352" s="166" t="s">
        <v>157</v>
      </c>
      <c r="E352" s="167" t="s">
        <v>5</v>
      </c>
      <c r="F352" s="168" t="s">
        <v>517</v>
      </c>
      <c r="H352" s="169">
        <v>-14.616</v>
      </c>
      <c r="L352" s="165"/>
      <c r="M352" s="170"/>
      <c r="N352" s="171"/>
      <c r="O352" s="171"/>
      <c r="P352" s="171"/>
      <c r="Q352" s="171"/>
      <c r="R352" s="171"/>
      <c r="S352" s="171"/>
      <c r="T352" s="172"/>
      <c r="AT352" s="167" t="s">
        <v>157</v>
      </c>
      <c r="AU352" s="167" t="s">
        <v>146</v>
      </c>
      <c r="AV352" s="11" t="s">
        <v>80</v>
      </c>
      <c r="AW352" s="11" t="s">
        <v>35</v>
      </c>
      <c r="AX352" s="11" t="s">
        <v>72</v>
      </c>
      <c r="AY352" s="167" t="s">
        <v>145</v>
      </c>
    </row>
    <row r="353" spans="2:65" s="11" customFormat="1">
      <c r="B353" s="165"/>
      <c r="D353" s="166" t="s">
        <v>157</v>
      </c>
      <c r="E353" s="167" t="s">
        <v>5</v>
      </c>
      <c r="F353" s="168" t="s">
        <v>518</v>
      </c>
      <c r="H353" s="169">
        <v>-33.03</v>
      </c>
      <c r="L353" s="165"/>
      <c r="M353" s="170"/>
      <c r="N353" s="171"/>
      <c r="O353" s="171"/>
      <c r="P353" s="171"/>
      <c r="Q353" s="171"/>
      <c r="R353" s="171"/>
      <c r="S353" s="171"/>
      <c r="T353" s="172"/>
      <c r="AT353" s="167" t="s">
        <v>157</v>
      </c>
      <c r="AU353" s="167" t="s">
        <v>146</v>
      </c>
      <c r="AV353" s="11" t="s">
        <v>80</v>
      </c>
      <c r="AW353" s="11" t="s">
        <v>35</v>
      </c>
      <c r="AX353" s="11" t="s">
        <v>72</v>
      </c>
      <c r="AY353" s="167" t="s">
        <v>145</v>
      </c>
    </row>
    <row r="354" spans="2:65" s="11" customFormat="1">
      <c r="B354" s="165"/>
      <c r="D354" s="166" t="s">
        <v>157</v>
      </c>
      <c r="E354" s="167" t="s">
        <v>5</v>
      </c>
      <c r="F354" s="168" t="s">
        <v>519</v>
      </c>
      <c r="H354" s="169">
        <v>5.4089999999999998</v>
      </c>
      <c r="L354" s="165"/>
      <c r="M354" s="170"/>
      <c r="N354" s="171"/>
      <c r="O354" s="171"/>
      <c r="P354" s="171"/>
      <c r="Q354" s="171"/>
      <c r="R354" s="171"/>
      <c r="S354" s="171"/>
      <c r="T354" s="172"/>
      <c r="AT354" s="167" t="s">
        <v>157</v>
      </c>
      <c r="AU354" s="167" t="s">
        <v>146</v>
      </c>
      <c r="AV354" s="11" t="s">
        <v>80</v>
      </c>
      <c r="AW354" s="11" t="s">
        <v>35</v>
      </c>
      <c r="AX354" s="11" t="s">
        <v>72</v>
      </c>
      <c r="AY354" s="167" t="s">
        <v>145</v>
      </c>
    </row>
    <row r="355" spans="2:65" s="12" customFormat="1">
      <c r="B355" s="173"/>
      <c r="D355" s="166" t="s">
        <v>157</v>
      </c>
      <c r="E355" s="174" t="s">
        <v>5</v>
      </c>
      <c r="F355" s="175" t="s">
        <v>167</v>
      </c>
      <c r="H355" s="176">
        <v>242.68799999999999</v>
      </c>
      <c r="L355" s="173"/>
      <c r="M355" s="177"/>
      <c r="N355" s="178"/>
      <c r="O355" s="178"/>
      <c r="P355" s="178"/>
      <c r="Q355" s="178"/>
      <c r="R355" s="178"/>
      <c r="S355" s="178"/>
      <c r="T355" s="179"/>
      <c r="AT355" s="174" t="s">
        <v>157</v>
      </c>
      <c r="AU355" s="174" t="s">
        <v>146</v>
      </c>
      <c r="AV355" s="12" t="s">
        <v>146</v>
      </c>
      <c r="AW355" s="12" t="s">
        <v>35</v>
      </c>
      <c r="AX355" s="12" t="s">
        <v>72</v>
      </c>
      <c r="AY355" s="174" t="s">
        <v>145</v>
      </c>
    </row>
    <row r="356" spans="2:65" s="11" customFormat="1">
      <c r="B356" s="165"/>
      <c r="D356" s="166" t="s">
        <v>157</v>
      </c>
      <c r="E356" s="167" t="s">
        <v>5</v>
      </c>
      <c r="F356" s="168" t="s">
        <v>479</v>
      </c>
      <c r="H356" s="169">
        <v>374.49</v>
      </c>
      <c r="L356" s="165"/>
      <c r="M356" s="170"/>
      <c r="N356" s="171"/>
      <c r="O356" s="171"/>
      <c r="P356" s="171"/>
      <c r="Q356" s="171"/>
      <c r="R356" s="171"/>
      <c r="S356" s="171"/>
      <c r="T356" s="172"/>
      <c r="AT356" s="167" t="s">
        <v>157</v>
      </c>
      <c r="AU356" s="167" t="s">
        <v>146</v>
      </c>
      <c r="AV356" s="11" t="s">
        <v>80</v>
      </c>
      <c r="AW356" s="11" t="s">
        <v>35</v>
      </c>
      <c r="AX356" s="11" t="s">
        <v>72</v>
      </c>
      <c r="AY356" s="167" t="s">
        <v>145</v>
      </c>
    </row>
    <row r="357" spans="2:65" s="11" customFormat="1">
      <c r="B357" s="165"/>
      <c r="D357" s="166" t="s">
        <v>157</v>
      </c>
      <c r="E357" s="167" t="s">
        <v>5</v>
      </c>
      <c r="F357" s="168" t="s">
        <v>520</v>
      </c>
      <c r="H357" s="169">
        <v>-135.315</v>
      </c>
      <c r="L357" s="165"/>
      <c r="M357" s="170"/>
      <c r="N357" s="171"/>
      <c r="O357" s="171"/>
      <c r="P357" s="171"/>
      <c r="Q357" s="171"/>
      <c r="R357" s="171"/>
      <c r="S357" s="171"/>
      <c r="T357" s="172"/>
      <c r="AT357" s="167" t="s">
        <v>157</v>
      </c>
      <c r="AU357" s="167" t="s">
        <v>146</v>
      </c>
      <c r="AV357" s="11" t="s">
        <v>80</v>
      </c>
      <c r="AW357" s="11" t="s">
        <v>35</v>
      </c>
      <c r="AX357" s="11" t="s">
        <v>72</v>
      </c>
      <c r="AY357" s="167" t="s">
        <v>145</v>
      </c>
    </row>
    <row r="358" spans="2:65" s="11" customFormat="1">
      <c r="B358" s="165"/>
      <c r="D358" s="166" t="s">
        <v>157</v>
      </c>
      <c r="E358" s="167" t="s">
        <v>5</v>
      </c>
      <c r="F358" s="168" t="s">
        <v>521</v>
      </c>
      <c r="H358" s="169">
        <v>-73.484999999999999</v>
      </c>
      <c r="L358" s="165"/>
      <c r="M358" s="170"/>
      <c r="N358" s="171"/>
      <c r="O358" s="171"/>
      <c r="P358" s="171"/>
      <c r="Q358" s="171"/>
      <c r="R358" s="171"/>
      <c r="S358" s="171"/>
      <c r="T358" s="172"/>
      <c r="AT358" s="167" t="s">
        <v>157</v>
      </c>
      <c r="AU358" s="167" t="s">
        <v>146</v>
      </c>
      <c r="AV358" s="11" t="s">
        <v>80</v>
      </c>
      <c r="AW358" s="11" t="s">
        <v>35</v>
      </c>
      <c r="AX358" s="11" t="s">
        <v>72</v>
      </c>
      <c r="AY358" s="167" t="s">
        <v>145</v>
      </c>
    </row>
    <row r="359" spans="2:65" s="11" customFormat="1">
      <c r="B359" s="165"/>
      <c r="D359" s="166" t="s">
        <v>157</v>
      </c>
      <c r="E359" s="167" t="s">
        <v>5</v>
      </c>
      <c r="F359" s="168" t="s">
        <v>522</v>
      </c>
      <c r="H359" s="169">
        <v>-46.17</v>
      </c>
      <c r="L359" s="165"/>
      <c r="M359" s="170"/>
      <c r="N359" s="171"/>
      <c r="O359" s="171"/>
      <c r="P359" s="171"/>
      <c r="Q359" s="171"/>
      <c r="R359" s="171"/>
      <c r="S359" s="171"/>
      <c r="T359" s="172"/>
      <c r="AT359" s="167" t="s">
        <v>157</v>
      </c>
      <c r="AU359" s="167" t="s">
        <v>146</v>
      </c>
      <c r="AV359" s="11" t="s">
        <v>80</v>
      </c>
      <c r="AW359" s="11" t="s">
        <v>35</v>
      </c>
      <c r="AX359" s="11" t="s">
        <v>72</v>
      </c>
      <c r="AY359" s="167" t="s">
        <v>145</v>
      </c>
    </row>
    <row r="360" spans="2:65" s="11" customFormat="1">
      <c r="B360" s="165"/>
      <c r="D360" s="166" t="s">
        <v>157</v>
      </c>
      <c r="E360" s="167" t="s">
        <v>5</v>
      </c>
      <c r="F360" s="168" t="s">
        <v>523</v>
      </c>
      <c r="H360" s="169">
        <v>5.13</v>
      </c>
      <c r="L360" s="165"/>
      <c r="M360" s="170"/>
      <c r="N360" s="171"/>
      <c r="O360" s="171"/>
      <c r="P360" s="171"/>
      <c r="Q360" s="171"/>
      <c r="R360" s="171"/>
      <c r="S360" s="171"/>
      <c r="T360" s="172"/>
      <c r="AT360" s="167" t="s">
        <v>157</v>
      </c>
      <c r="AU360" s="167" t="s">
        <v>146</v>
      </c>
      <c r="AV360" s="11" t="s">
        <v>80</v>
      </c>
      <c r="AW360" s="11" t="s">
        <v>35</v>
      </c>
      <c r="AX360" s="11" t="s">
        <v>72</v>
      </c>
      <c r="AY360" s="167" t="s">
        <v>145</v>
      </c>
    </row>
    <row r="361" spans="2:65" s="12" customFormat="1">
      <c r="B361" s="173"/>
      <c r="D361" s="166" t="s">
        <v>157</v>
      </c>
      <c r="E361" s="174" t="s">
        <v>5</v>
      </c>
      <c r="F361" s="175" t="s">
        <v>485</v>
      </c>
      <c r="H361" s="176">
        <v>124.65</v>
      </c>
      <c r="L361" s="173"/>
      <c r="M361" s="177"/>
      <c r="N361" s="178"/>
      <c r="O361" s="178"/>
      <c r="P361" s="178"/>
      <c r="Q361" s="178"/>
      <c r="R361" s="178"/>
      <c r="S361" s="178"/>
      <c r="T361" s="179"/>
      <c r="AT361" s="174" t="s">
        <v>157</v>
      </c>
      <c r="AU361" s="174" t="s">
        <v>146</v>
      </c>
      <c r="AV361" s="12" t="s">
        <v>146</v>
      </c>
      <c r="AW361" s="12" t="s">
        <v>35</v>
      </c>
      <c r="AX361" s="12" t="s">
        <v>72</v>
      </c>
      <c r="AY361" s="174" t="s">
        <v>145</v>
      </c>
    </row>
    <row r="362" spans="2:65" s="13" customFormat="1">
      <c r="B362" s="180"/>
      <c r="D362" s="166" t="s">
        <v>157</v>
      </c>
      <c r="E362" s="181" t="s">
        <v>5</v>
      </c>
      <c r="F362" s="182" t="s">
        <v>160</v>
      </c>
      <c r="H362" s="183">
        <v>509.83800000000002</v>
      </c>
      <c r="L362" s="180"/>
      <c r="M362" s="184"/>
      <c r="N362" s="185"/>
      <c r="O362" s="185"/>
      <c r="P362" s="185"/>
      <c r="Q362" s="185"/>
      <c r="R362" s="185"/>
      <c r="S362" s="185"/>
      <c r="T362" s="186"/>
      <c r="AT362" s="181" t="s">
        <v>157</v>
      </c>
      <c r="AU362" s="181" t="s">
        <v>146</v>
      </c>
      <c r="AV362" s="13" t="s">
        <v>155</v>
      </c>
      <c r="AW362" s="13" t="s">
        <v>35</v>
      </c>
      <c r="AX362" s="13" t="s">
        <v>77</v>
      </c>
      <c r="AY362" s="181" t="s">
        <v>145</v>
      </c>
    </row>
    <row r="363" spans="2:65" s="1" customFormat="1" ht="34.25" customHeight="1">
      <c r="B363" s="153"/>
      <c r="C363" s="154" t="s">
        <v>524</v>
      </c>
      <c r="D363" s="154" t="s">
        <v>150</v>
      </c>
      <c r="E363" s="155" t="s">
        <v>525</v>
      </c>
      <c r="F363" s="156" t="s">
        <v>526</v>
      </c>
      <c r="G363" s="157" t="s">
        <v>195</v>
      </c>
      <c r="H363" s="158">
        <v>509.83800000000002</v>
      </c>
      <c r="I363" s="159">
        <v>0</v>
      </c>
      <c r="J363" s="159">
        <f>ROUND(I363*H363,2)</f>
        <v>0</v>
      </c>
      <c r="K363" s="156" t="s">
        <v>1812</v>
      </c>
      <c r="L363" s="39"/>
      <c r="M363" s="160" t="s">
        <v>5</v>
      </c>
      <c r="N363" s="161" t="s">
        <v>43</v>
      </c>
      <c r="O363" s="162">
        <v>8.0000000000000002E-3</v>
      </c>
      <c r="P363" s="162">
        <f>O363*H363</f>
        <v>4.0787040000000001</v>
      </c>
      <c r="Q363" s="162">
        <v>6.0000000000000002E-5</v>
      </c>
      <c r="R363" s="162">
        <f>Q363*H363</f>
        <v>3.0590280000000001E-2</v>
      </c>
      <c r="S363" s="162">
        <v>0</v>
      </c>
      <c r="T363" s="163">
        <f>S363*H363</f>
        <v>0</v>
      </c>
      <c r="AR363" s="24" t="s">
        <v>155</v>
      </c>
      <c r="AT363" s="24" t="s">
        <v>150</v>
      </c>
      <c r="AU363" s="24" t="s">
        <v>146</v>
      </c>
      <c r="AY363" s="24" t="s">
        <v>145</v>
      </c>
      <c r="BE363" s="164">
        <f>IF(N363="základní",J363,0)</f>
        <v>0</v>
      </c>
      <c r="BF363" s="164">
        <f>IF(N363="snížená",J363,0)</f>
        <v>0</v>
      </c>
      <c r="BG363" s="164">
        <f>IF(N363="zákl. přenesená",J363,0)</f>
        <v>0</v>
      </c>
      <c r="BH363" s="164">
        <f>IF(N363="sníž. přenesená",J363,0)</f>
        <v>0</v>
      </c>
      <c r="BI363" s="164">
        <f>IF(N363="nulová",J363,0)</f>
        <v>0</v>
      </c>
      <c r="BJ363" s="24" t="s">
        <v>77</v>
      </c>
      <c r="BK363" s="164">
        <f>ROUND(I363*H363,2)</f>
        <v>0</v>
      </c>
      <c r="BL363" s="24" t="s">
        <v>155</v>
      </c>
      <c r="BM363" s="24" t="s">
        <v>527</v>
      </c>
    </row>
    <row r="364" spans="2:65" s="1" customFormat="1" ht="14.4" customHeight="1">
      <c r="B364" s="153"/>
      <c r="C364" s="187" t="s">
        <v>528</v>
      </c>
      <c r="D364" s="187" t="s">
        <v>250</v>
      </c>
      <c r="E364" s="188" t="s">
        <v>529</v>
      </c>
      <c r="F364" s="189" t="s">
        <v>530</v>
      </c>
      <c r="G364" s="190" t="s">
        <v>195</v>
      </c>
      <c r="H364" s="191">
        <v>515.67399999999998</v>
      </c>
      <c r="I364" s="159">
        <v>0</v>
      </c>
      <c r="J364" s="192">
        <f>ROUND(I364*H364,2)</f>
        <v>0</v>
      </c>
      <c r="K364" s="156" t="s">
        <v>1812</v>
      </c>
      <c r="L364" s="193"/>
      <c r="M364" s="194" t="s">
        <v>5</v>
      </c>
      <c r="N364" s="195" t="s">
        <v>43</v>
      </c>
      <c r="O364" s="162">
        <v>0</v>
      </c>
      <c r="P364" s="162">
        <f>O364*H364</f>
        <v>0</v>
      </c>
      <c r="Q364" s="162">
        <v>2.7599999999999999E-3</v>
      </c>
      <c r="R364" s="162">
        <f>Q364*H364</f>
        <v>1.4232602399999998</v>
      </c>
      <c r="S364" s="162">
        <v>0</v>
      </c>
      <c r="T364" s="163">
        <f>S364*H364</f>
        <v>0</v>
      </c>
      <c r="AR364" s="24" t="s">
        <v>198</v>
      </c>
      <c r="AT364" s="24" t="s">
        <v>250</v>
      </c>
      <c r="AU364" s="24" t="s">
        <v>146</v>
      </c>
      <c r="AY364" s="24" t="s">
        <v>145</v>
      </c>
      <c r="BE364" s="164">
        <f>IF(N364="základní",J364,0)</f>
        <v>0</v>
      </c>
      <c r="BF364" s="164">
        <f>IF(N364="snížená",J364,0)</f>
        <v>0</v>
      </c>
      <c r="BG364" s="164">
        <f>IF(N364="zákl. přenesená",J364,0)</f>
        <v>0</v>
      </c>
      <c r="BH364" s="164">
        <f>IF(N364="sníž. přenesená",J364,0)</f>
        <v>0</v>
      </c>
      <c r="BI364" s="164">
        <f>IF(N364="nulová",J364,0)</f>
        <v>0</v>
      </c>
      <c r="BJ364" s="24" t="s">
        <v>77</v>
      </c>
      <c r="BK364" s="164">
        <f>ROUND(I364*H364,2)</f>
        <v>0</v>
      </c>
      <c r="BL364" s="24" t="s">
        <v>155</v>
      </c>
      <c r="BM364" s="24" t="s">
        <v>531</v>
      </c>
    </row>
    <row r="365" spans="2:65" s="11" customFormat="1">
      <c r="B365" s="165"/>
      <c r="D365" s="166" t="s">
        <v>157</v>
      </c>
      <c r="E365" s="167" t="s">
        <v>5</v>
      </c>
      <c r="F365" s="168" t="s">
        <v>532</v>
      </c>
      <c r="H365" s="169">
        <v>520.03499999999997</v>
      </c>
      <c r="L365" s="165"/>
      <c r="M365" s="170"/>
      <c r="N365" s="171"/>
      <c r="O365" s="171"/>
      <c r="P365" s="171"/>
      <c r="Q365" s="171"/>
      <c r="R365" s="171"/>
      <c r="S365" s="171"/>
      <c r="T365" s="172"/>
      <c r="AT365" s="167" t="s">
        <v>157</v>
      </c>
      <c r="AU365" s="167" t="s">
        <v>146</v>
      </c>
      <c r="AV365" s="11" t="s">
        <v>80</v>
      </c>
      <c r="AW365" s="11" t="s">
        <v>35</v>
      </c>
      <c r="AX365" s="11" t="s">
        <v>72</v>
      </c>
      <c r="AY365" s="167" t="s">
        <v>145</v>
      </c>
    </row>
    <row r="366" spans="2:65" s="11" customFormat="1">
      <c r="B366" s="165"/>
      <c r="D366" s="166" t="s">
        <v>157</v>
      </c>
      <c r="E366" s="167" t="s">
        <v>5</v>
      </c>
      <c r="F366" s="168" t="s">
        <v>533</v>
      </c>
      <c r="H366" s="169">
        <v>-4.3609999999999998</v>
      </c>
      <c r="L366" s="165"/>
      <c r="M366" s="170"/>
      <c r="N366" s="171"/>
      <c r="O366" s="171"/>
      <c r="P366" s="171"/>
      <c r="Q366" s="171"/>
      <c r="R366" s="171"/>
      <c r="S366" s="171"/>
      <c r="T366" s="172"/>
      <c r="AT366" s="167" t="s">
        <v>157</v>
      </c>
      <c r="AU366" s="167" t="s">
        <v>146</v>
      </c>
      <c r="AV366" s="11" t="s">
        <v>80</v>
      </c>
      <c r="AW366" s="11" t="s">
        <v>35</v>
      </c>
      <c r="AX366" s="11" t="s">
        <v>72</v>
      </c>
      <c r="AY366" s="167" t="s">
        <v>145</v>
      </c>
    </row>
    <row r="367" spans="2:65" s="13" customFormat="1">
      <c r="B367" s="180"/>
      <c r="D367" s="166" t="s">
        <v>157</v>
      </c>
      <c r="E367" s="181" t="s">
        <v>5</v>
      </c>
      <c r="F367" s="182" t="s">
        <v>160</v>
      </c>
      <c r="H367" s="183">
        <v>515.67399999999998</v>
      </c>
      <c r="L367" s="180"/>
      <c r="M367" s="184"/>
      <c r="N367" s="185"/>
      <c r="O367" s="185"/>
      <c r="P367" s="185"/>
      <c r="Q367" s="185"/>
      <c r="R367" s="185"/>
      <c r="S367" s="185"/>
      <c r="T367" s="186"/>
      <c r="AT367" s="181" t="s">
        <v>157</v>
      </c>
      <c r="AU367" s="181" t="s">
        <v>146</v>
      </c>
      <c r="AV367" s="13" t="s">
        <v>155</v>
      </c>
      <c r="AW367" s="13" t="s">
        <v>35</v>
      </c>
      <c r="AX367" s="13" t="s">
        <v>77</v>
      </c>
      <c r="AY367" s="181" t="s">
        <v>145</v>
      </c>
    </row>
    <row r="368" spans="2:65" s="1" customFormat="1" ht="22.75" customHeight="1">
      <c r="B368" s="153"/>
      <c r="C368" s="187" t="s">
        <v>534</v>
      </c>
      <c r="D368" s="187" t="s">
        <v>250</v>
      </c>
      <c r="E368" s="188" t="s">
        <v>535</v>
      </c>
      <c r="F368" s="189" t="s">
        <v>536</v>
      </c>
      <c r="G368" s="190" t="s">
        <v>195</v>
      </c>
      <c r="H368" s="191">
        <v>4.3609999999999998</v>
      </c>
      <c r="I368" s="159">
        <v>0</v>
      </c>
      <c r="J368" s="192">
        <f>ROUND(I368*H368,2)</f>
        <v>0</v>
      </c>
      <c r="K368" s="156" t="s">
        <v>1812</v>
      </c>
      <c r="L368" s="193"/>
      <c r="M368" s="194" t="s">
        <v>5</v>
      </c>
      <c r="N368" s="195" t="s">
        <v>43</v>
      </c>
      <c r="O368" s="162">
        <v>0</v>
      </c>
      <c r="P368" s="162">
        <f>O368*H368</f>
        <v>0</v>
      </c>
      <c r="Q368" s="162">
        <v>4.0000000000000001E-3</v>
      </c>
      <c r="R368" s="162">
        <f>Q368*H368</f>
        <v>1.7443999999999998E-2</v>
      </c>
      <c r="S368" s="162">
        <v>0</v>
      </c>
      <c r="T368" s="163">
        <f>S368*H368</f>
        <v>0</v>
      </c>
      <c r="AR368" s="24" t="s">
        <v>198</v>
      </c>
      <c r="AT368" s="24" t="s">
        <v>250</v>
      </c>
      <c r="AU368" s="24" t="s">
        <v>146</v>
      </c>
      <c r="AY368" s="24" t="s">
        <v>145</v>
      </c>
      <c r="BE368" s="164">
        <f>IF(N368="základní",J368,0)</f>
        <v>0</v>
      </c>
      <c r="BF368" s="164">
        <f>IF(N368="snížená",J368,0)</f>
        <v>0</v>
      </c>
      <c r="BG368" s="164">
        <f>IF(N368="zákl. přenesená",J368,0)</f>
        <v>0</v>
      </c>
      <c r="BH368" s="164">
        <f>IF(N368="sníž. přenesená",J368,0)</f>
        <v>0</v>
      </c>
      <c r="BI368" s="164">
        <f>IF(N368="nulová",J368,0)</f>
        <v>0</v>
      </c>
      <c r="BJ368" s="24" t="s">
        <v>77</v>
      </c>
      <c r="BK368" s="164">
        <f>ROUND(I368*H368,2)</f>
        <v>0</v>
      </c>
      <c r="BL368" s="24" t="s">
        <v>155</v>
      </c>
      <c r="BM368" s="24" t="s">
        <v>537</v>
      </c>
    </row>
    <row r="369" spans="2:65" s="11" customFormat="1">
      <c r="B369" s="165"/>
      <c r="D369" s="166" t="s">
        <v>157</v>
      </c>
      <c r="E369" s="167" t="s">
        <v>5</v>
      </c>
      <c r="F369" s="168" t="s">
        <v>538</v>
      </c>
      <c r="H369" s="169">
        <v>4.3609999999999998</v>
      </c>
      <c r="L369" s="165"/>
      <c r="M369" s="170"/>
      <c r="N369" s="171"/>
      <c r="O369" s="171"/>
      <c r="P369" s="171"/>
      <c r="Q369" s="171"/>
      <c r="R369" s="171"/>
      <c r="S369" s="171"/>
      <c r="T369" s="172"/>
      <c r="AT369" s="167" t="s">
        <v>157</v>
      </c>
      <c r="AU369" s="167" t="s">
        <v>146</v>
      </c>
      <c r="AV369" s="11" t="s">
        <v>80</v>
      </c>
      <c r="AW369" s="11" t="s">
        <v>35</v>
      </c>
      <c r="AX369" s="11" t="s">
        <v>72</v>
      </c>
      <c r="AY369" s="167" t="s">
        <v>145</v>
      </c>
    </row>
    <row r="370" spans="2:65" s="12" customFormat="1">
      <c r="B370" s="173"/>
      <c r="D370" s="166" t="s">
        <v>157</v>
      </c>
      <c r="E370" s="174" t="s">
        <v>5</v>
      </c>
      <c r="F370" s="175" t="s">
        <v>167</v>
      </c>
      <c r="H370" s="176">
        <v>4.3609999999999998</v>
      </c>
      <c r="L370" s="173"/>
      <c r="M370" s="177"/>
      <c r="N370" s="178"/>
      <c r="O370" s="178"/>
      <c r="P370" s="178"/>
      <c r="Q370" s="178"/>
      <c r="R370" s="178"/>
      <c r="S370" s="178"/>
      <c r="T370" s="179"/>
      <c r="AT370" s="174" t="s">
        <v>157</v>
      </c>
      <c r="AU370" s="174" t="s">
        <v>146</v>
      </c>
      <c r="AV370" s="12" t="s">
        <v>146</v>
      </c>
      <c r="AW370" s="12" t="s">
        <v>35</v>
      </c>
      <c r="AX370" s="12" t="s">
        <v>72</v>
      </c>
      <c r="AY370" s="174" t="s">
        <v>145</v>
      </c>
    </row>
    <row r="371" spans="2:65" s="13" customFormat="1">
      <c r="B371" s="180"/>
      <c r="D371" s="166" t="s">
        <v>157</v>
      </c>
      <c r="E371" s="181" t="s">
        <v>5</v>
      </c>
      <c r="F371" s="182" t="s">
        <v>160</v>
      </c>
      <c r="H371" s="183">
        <v>4.3609999999999998</v>
      </c>
      <c r="L371" s="180"/>
      <c r="M371" s="184"/>
      <c r="N371" s="185"/>
      <c r="O371" s="185"/>
      <c r="P371" s="185"/>
      <c r="Q371" s="185"/>
      <c r="R371" s="185"/>
      <c r="S371" s="185"/>
      <c r="T371" s="186"/>
      <c r="AT371" s="181" t="s">
        <v>157</v>
      </c>
      <c r="AU371" s="181" t="s">
        <v>146</v>
      </c>
      <c r="AV371" s="13" t="s">
        <v>155</v>
      </c>
      <c r="AW371" s="13" t="s">
        <v>35</v>
      </c>
      <c r="AX371" s="13" t="s">
        <v>77</v>
      </c>
      <c r="AY371" s="181" t="s">
        <v>145</v>
      </c>
    </row>
    <row r="372" spans="2:65" s="1" customFormat="1" ht="14.4" customHeight="1">
      <c r="B372" s="153"/>
      <c r="C372" s="187" t="s">
        <v>539</v>
      </c>
      <c r="D372" s="187" t="s">
        <v>250</v>
      </c>
      <c r="E372" s="188" t="s">
        <v>540</v>
      </c>
      <c r="F372" s="189" t="s">
        <v>541</v>
      </c>
      <c r="G372" s="190" t="s">
        <v>170</v>
      </c>
      <c r="H372" s="191">
        <v>35.959000000000003</v>
      </c>
      <c r="I372" s="159">
        <v>0</v>
      </c>
      <c r="J372" s="192">
        <f>ROUND(I372*H372,2)</f>
        <v>0</v>
      </c>
      <c r="K372" s="189" t="s">
        <v>5</v>
      </c>
      <c r="L372" s="193"/>
      <c r="M372" s="194" t="s">
        <v>5</v>
      </c>
      <c r="N372" s="195" t="s">
        <v>43</v>
      </c>
      <c r="O372" s="162">
        <v>0</v>
      </c>
      <c r="P372" s="162">
        <f>O372*H372</f>
        <v>0</v>
      </c>
      <c r="Q372" s="162">
        <v>2.9999999999999997E-4</v>
      </c>
      <c r="R372" s="162">
        <f>Q372*H372</f>
        <v>1.0787700000000001E-2</v>
      </c>
      <c r="S372" s="162">
        <v>0</v>
      </c>
      <c r="T372" s="163">
        <f>S372*H372</f>
        <v>0</v>
      </c>
      <c r="AR372" s="24" t="s">
        <v>198</v>
      </c>
      <c r="AT372" s="24" t="s">
        <v>250</v>
      </c>
      <c r="AU372" s="24" t="s">
        <v>146</v>
      </c>
      <c r="AY372" s="24" t="s">
        <v>145</v>
      </c>
      <c r="BE372" s="164">
        <f>IF(N372="základní",J372,0)</f>
        <v>0</v>
      </c>
      <c r="BF372" s="164">
        <f>IF(N372="snížená",J372,0)</f>
        <v>0</v>
      </c>
      <c r="BG372" s="164">
        <f>IF(N372="zákl. přenesená",J372,0)</f>
        <v>0</v>
      </c>
      <c r="BH372" s="164">
        <f>IF(N372="sníž. přenesená",J372,0)</f>
        <v>0</v>
      </c>
      <c r="BI372" s="164">
        <f>IF(N372="nulová",J372,0)</f>
        <v>0</v>
      </c>
      <c r="BJ372" s="24" t="s">
        <v>77</v>
      </c>
      <c r="BK372" s="164">
        <f>ROUND(I372*H372,2)</f>
        <v>0</v>
      </c>
      <c r="BL372" s="24" t="s">
        <v>155</v>
      </c>
      <c r="BM372" s="24" t="s">
        <v>542</v>
      </c>
    </row>
    <row r="373" spans="2:65" s="11" customFormat="1">
      <c r="B373" s="165"/>
      <c r="D373" s="166" t="s">
        <v>157</v>
      </c>
      <c r="E373" s="167" t="s">
        <v>5</v>
      </c>
      <c r="F373" s="168" t="s">
        <v>543</v>
      </c>
      <c r="H373" s="169">
        <v>35.959000000000003</v>
      </c>
      <c r="L373" s="165"/>
      <c r="M373" s="170"/>
      <c r="N373" s="171"/>
      <c r="O373" s="171"/>
      <c r="P373" s="171"/>
      <c r="Q373" s="171"/>
      <c r="R373" s="171"/>
      <c r="S373" s="171"/>
      <c r="T373" s="172"/>
      <c r="AT373" s="167" t="s">
        <v>157</v>
      </c>
      <c r="AU373" s="167" t="s">
        <v>146</v>
      </c>
      <c r="AV373" s="11" t="s">
        <v>80</v>
      </c>
      <c r="AW373" s="11" t="s">
        <v>35</v>
      </c>
      <c r="AX373" s="11" t="s">
        <v>77</v>
      </c>
      <c r="AY373" s="167" t="s">
        <v>145</v>
      </c>
    </row>
    <row r="374" spans="2:65" s="1" customFormat="1" ht="34.25" customHeight="1">
      <c r="B374" s="153"/>
      <c r="C374" s="154" t="s">
        <v>544</v>
      </c>
      <c r="D374" s="154" t="s">
        <v>150</v>
      </c>
      <c r="E374" s="155" t="s">
        <v>545</v>
      </c>
      <c r="F374" s="156" t="s">
        <v>546</v>
      </c>
      <c r="G374" s="157" t="s">
        <v>195</v>
      </c>
      <c r="H374" s="158">
        <v>245.19200000000001</v>
      </c>
      <c r="I374" s="159">
        <v>0</v>
      </c>
      <c r="J374" s="159">
        <f>ROUND(I374*H374,2)</f>
        <v>0</v>
      </c>
      <c r="K374" s="156" t="s">
        <v>1812</v>
      </c>
      <c r="L374" s="39"/>
      <c r="M374" s="160" t="s">
        <v>5</v>
      </c>
      <c r="N374" s="161" t="s">
        <v>43</v>
      </c>
      <c r="O374" s="162">
        <v>1.06</v>
      </c>
      <c r="P374" s="162">
        <f>O374*H374</f>
        <v>259.90352000000001</v>
      </c>
      <c r="Q374" s="162">
        <v>9.3769600000000002E-3</v>
      </c>
      <c r="R374" s="162">
        <f>Q374*H374</f>
        <v>2.29915557632</v>
      </c>
      <c r="S374" s="162">
        <v>0</v>
      </c>
      <c r="T374" s="163">
        <f>S374*H374</f>
        <v>0</v>
      </c>
      <c r="AR374" s="24" t="s">
        <v>155</v>
      </c>
      <c r="AT374" s="24" t="s">
        <v>150</v>
      </c>
      <c r="AU374" s="24" t="s">
        <v>146</v>
      </c>
      <c r="AY374" s="24" t="s">
        <v>145</v>
      </c>
      <c r="BE374" s="164">
        <f>IF(N374="základní",J374,0)</f>
        <v>0</v>
      </c>
      <c r="BF374" s="164">
        <f>IF(N374="snížená",J374,0)</f>
        <v>0</v>
      </c>
      <c r="BG374" s="164">
        <f>IF(N374="zákl. přenesená",J374,0)</f>
        <v>0</v>
      </c>
      <c r="BH374" s="164">
        <f>IF(N374="sníž. přenesená",J374,0)</f>
        <v>0</v>
      </c>
      <c r="BI374" s="164">
        <f>IF(N374="nulová",J374,0)</f>
        <v>0</v>
      </c>
      <c r="BJ374" s="24" t="s">
        <v>77</v>
      </c>
      <c r="BK374" s="164">
        <f>ROUND(I374*H374,2)</f>
        <v>0</v>
      </c>
      <c r="BL374" s="24" t="s">
        <v>155</v>
      </c>
      <c r="BM374" s="24" t="s">
        <v>547</v>
      </c>
    </row>
    <row r="375" spans="2:65" s="11" customFormat="1">
      <c r="B375" s="165"/>
      <c r="D375" s="166" t="s">
        <v>157</v>
      </c>
      <c r="E375" s="167" t="s">
        <v>5</v>
      </c>
      <c r="F375" s="168" t="s">
        <v>548</v>
      </c>
      <c r="H375" s="169">
        <v>15.097</v>
      </c>
      <c r="L375" s="165"/>
      <c r="M375" s="170"/>
      <c r="N375" s="171"/>
      <c r="O375" s="171"/>
      <c r="P375" s="171"/>
      <c r="Q375" s="171"/>
      <c r="R375" s="171"/>
      <c r="S375" s="171"/>
      <c r="T375" s="172"/>
      <c r="AT375" s="167" t="s">
        <v>157</v>
      </c>
      <c r="AU375" s="167" t="s">
        <v>146</v>
      </c>
      <c r="AV375" s="11" t="s">
        <v>80</v>
      </c>
      <c r="AW375" s="11" t="s">
        <v>35</v>
      </c>
      <c r="AX375" s="11" t="s">
        <v>72</v>
      </c>
      <c r="AY375" s="167" t="s">
        <v>145</v>
      </c>
    </row>
    <row r="376" spans="2:65" s="11" customFormat="1">
      <c r="B376" s="165"/>
      <c r="D376" s="166" t="s">
        <v>157</v>
      </c>
      <c r="E376" s="167" t="s">
        <v>5</v>
      </c>
      <c r="F376" s="168" t="s">
        <v>549</v>
      </c>
      <c r="H376" s="169">
        <v>-2.4300000000000002</v>
      </c>
      <c r="L376" s="165"/>
      <c r="M376" s="170"/>
      <c r="N376" s="171"/>
      <c r="O376" s="171"/>
      <c r="P376" s="171"/>
      <c r="Q376" s="171"/>
      <c r="R376" s="171"/>
      <c r="S376" s="171"/>
      <c r="T376" s="172"/>
      <c r="AT376" s="167" t="s">
        <v>157</v>
      </c>
      <c r="AU376" s="167" t="s">
        <v>146</v>
      </c>
      <c r="AV376" s="11" t="s">
        <v>80</v>
      </c>
      <c r="AW376" s="11" t="s">
        <v>35</v>
      </c>
      <c r="AX376" s="11" t="s">
        <v>72</v>
      </c>
      <c r="AY376" s="167" t="s">
        <v>145</v>
      </c>
    </row>
    <row r="377" spans="2:65" s="11" customFormat="1">
      <c r="B377" s="165"/>
      <c r="D377" s="166" t="s">
        <v>157</v>
      </c>
      <c r="E377" s="167" t="s">
        <v>5</v>
      </c>
      <c r="F377" s="168" t="s">
        <v>459</v>
      </c>
      <c r="H377" s="169">
        <v>1.9</v>
      </c>
      <c r="L377" s="165"/>
      <c r="M377" s="170"/>
      <c r="N377" s="171"/>
      <c r="O377" s="171"/>
      <c r="P377" s="171"/>
      <c r="Q377" s="171"/>
      <c r="R377" s="171"/>
      <c r="S377" s="171"/>
      <c r="T377" s="172"/>
      <c r="AT377" s="167" t="s">
        <v>157</v>
      </c>
      <c r="AU377" s="167" t="s">
        <v>146</v>
      </c>
      <c r="AV377" s="11" t="s">
        <v>80</v>
      </c>
      <c r="AW377" s="11" t="s">
        <v>35</v>
      </c>
      <c r="AX377" s="11" t="s">
        <v>72</v>
      </c>
      <c r="AY377" s="167" t="s">
        <v>145</v>
      </c>
    </row>
    <row r="378" spans="2:65" s="11" customFormat="1">
      <c r="B378" s="165"/>
      <c r="D378" s="166" t="s">
        <v>157</v>
      </c>
      <c r="E378" s="167" t="s">
        <v>5</v>
      </c>
      <c r="F378" s="168" t="s">
        <v>550</v>
      </c>
      <c r="H378" s="169">
        <v>11.286</v>
      </c>
      <c r="L378" s="165"/>
      <c r="M378" s="170"/>
      <c r="N378" s="171"/>
      <c r="O378" s="171"/>
      <c r="P378" s="171"/>
      <c r="Q378" s="171"/>
      <c r="R378" s="171"/>
      <c r="S378" s="171"/>
      <c r="T378" s="172"/>
      <c r="AT378" s="167" t="s">
        <v>157</v>
      </c>
      <c r="AU378" s="167" t="s">
        <v>146</v>
      </c>
      <c r="AV378" s="11" t="s">
        <v>80</v>
      </c>
      <c r="AW378" s="11" t="s">
        <v>35</v>
      </c>
      <c r="AX378" s="11" t="s">
        <v>72</v>
      </c>
      <c r="AY378" s="167" t="s">
        <v>145</v>
      </c>
    </row>
    <row r="379" spans="2:65" s="12" customFormat="1">
      <c r="B379" s="173"/>
      <c r="D379" s="166" t="s">
        <v>157</v>
      </c>
      <c r="E379" s="174" t="s">
        <v>5</v>
      </c>
      <c r="F379" s="175" t="s">
        <v>460</v>
      </c>
      <c r="H379" s="176">
        <v>25.853000000000002</v>
      </c>
      <c r="L379" s="173"/>
      <c r="M379" s="177"/>
      <c r="N379" s="178"/>
      <c r="O379" s="178"/>
      <c r="P379" s="178"/>
      <c r="Q379" s="178"/>
      <c r="R379" s="178"/>
      <c r="S379" s="178"/>
      <c r="T379" s="179"/>
      <c r="AT379" s="174" t="s">
        <v>157</v>
      </c>
      <c r="AU379" s="174" t="s">
        <v>146</v>
      </c>
      <c r="AV379" s="12" t="s">
        <v>146</v>
      </c>
      <c r="AW379" s="12" t="s">
        <v>35</v>
      </c>
      <c r="AX379" s="12" t="s">
        <v>72</v>
      </c>
      <c r="AY379" s="174" t="s">
        <v>145</v>
      </c>
    </row>
    <row r="380" spans="2:65" s="11" customFormat="1">
      <c r="B380" s="165"/>
      <c r="D380" s="166" t="s">
        <v>157</v>
      </c>
      <c r="E380" s="167" t="s">
        <v>5</v>
      </c>
      <c r="F380" s="168" t="s">
        <v>551</v>
      </c>
      <c r="H380" s="169">
        <v>15.435</v>
      </c>
      <c r="L380" s="165"/>
      <c r="M380" s="170"/>
      <c r="N380" s="171"/>
      <c r="O380" s="171"/>
      <c r="P380" s="171"/>
      <c r="Q380" s="171"/>
      <c r="R380" s="171"/>
      <c r="S380" s="171"/>
      <c r="T380" s="172"/>
      <c r="AT380" s="167" t="s">
        <v>157</v>
      </c>
      <c r="AU380" s="167" t="s">
        <v>146</v>
      </c>
      <c r="AV380" s="11" t="s">
        <v>80</v>
      </c>
      <c r="AW380" s="11" t="s">
        <v>35</v>
      </c>
      <c r="AX380" s="11" t="s">
        <v>72</v>
      </c>
      <c r="AY380" s="167" t="s">
        <v>145</v>
      </c>
    </row>
    <row r="381" spans="2:65" s="11" customFormat="1">
      <c r="B381" s="165"/>
      <c r="D381" s="166" t="s">
        <v>157</v>
      </c>
      <c r="E381" s="167" t="s">
        <v>5</v>
      </c>
      <c r="F381" s="168" t="s">
        <v>549</v>
      </c>
      <c r="H381" s="169">
        <v>-2.4300000000000002</v>
      </c>
      <c r="L381" s="165"/>
      <c r="M381" s="170"/>
      <c r="N381" s="171"/>
      <c r="O381" s="171"/>
      <c r="P381" s="171"/>
      <c r="Q381" s="171"/>
      <c r="R381" s="171"/>
      <c r="S381" s="171"/>
      <c r="T381" s="172"/>
      <c r="AT381" s="167" t="s">
        <v>157</v>
      </c>
      <c r="AU381" s="167" t="s">
        <v>146</v>
      </c>
      <c r="AV381" s="11" t="s">
        <v>80</v>
      </c>
      <c r="AW381" s="11" t="s">
        <v>35</v>
      </c>
      <c r="AX381" s="11" t="s">
        <v>72</v>
      </c>
      <c r="AY381" s="167" t="s">
        <v>145</v>
      </c>
    </row>
    <row r="382" spans="2:65" s="11" customFormat="1">
      <c r="B382" s="165"/>
      <c r="D382" s="166" t="s">
        <v>157</v>
      </c>
      <c r="E382" s="167" t="s">
        <v>5</v>
      </c>
      <c r="F382" s="168" t="s">
        <v>459</v>
      </c>
      <c r="H382" s="169">
        <v>1.9</v>
      </c>
      <c r="L382" s="165"/>
      <c r="M382" s="170"/>
      <c r="N382" s="171"/>
      <c r="O382" s="171"/>
      <c r="P382" s="171"/>
      <c r="Q382" s="171"/>
      <c r="R382" s="171"/>
      <c r="S382" s="171"/>
      <c r="T382" s="172"/>
      <c r="AT382" s="167" t="s">
        <v>157</v>
      </c>
      <c r="AU382" s="167" t="s">
        <v>146</v>
      </c>
      <c r="AV382" s="11" t="s">
        <v>80</v>
      </c>
      <c r="AW382" s="11" t="s">
        <v>35</v>
      </c>
      <c r="AX382" s="11" t="s">
        <v>72</v>
      </c>
      <c r="AY382" s="167" t="s">
        <v>145</v>
      </c>
    </row>
    <row r="383" spans="2:65" s="11" customFormat="1">
      <c r="B383" s="165"/>
      <c r="D383" s="166" t="s">
        <v>157</v>
      </c>
      <c r="E383" s="167" t="s">
        <v>5</v>
      </c>
      <c r="F383" s="168" t="s">
        <v>550</v>
      </c>
      <c r="H383" s="169">
        <v>11.286</v>
      </c>
      <c r="L383" s="165"/>
      <c r="M383" s="170"/>
      <c r="N383" s="171"/>
      <c r="O383" s="171"/>
      <c r="P383" s="171"/>
      <c r="Q383" s="171"/>
      <c r="R383" s="171"/>
      <c r="S383" s="171"/>
      <c r="T383" s="172"/>
      <c r="AT383" s="167" t="s">
        <v>157</v>
      </c>
      <c r="AU383" s="167" t="s">
        <v>146</v>
      </c>
      <c r="AV383" s="11" t="s">
        <v>80</v>
      </c>
      <c r="AW383" s="11" t="s">
        <v>35</v>
      </c>
      <c r="AX383" s="11" t="s">
        <v>72</v>
      </c>
      <c r="AY383" s="167" t="s">
        <v>145</v>
      </c>
    </row>
    <row r="384" spans="2:65" s="12" customFormat="1">
      <c r="B384" s="173"/>
      <c r="D384" s="166" t="s">
        <v>157</v>
      </c>
      <c r="E384" s="174" t="s">
        <v>5</v>
      </c>
      <c r="F384" s="175" t="s">
        <v>465</v>
      </c>
      <c r="H384" s="176">
        <v>26.190999999999999</v>
      </c>
      <c r="L384" s="173"/>
      <c r="M384" s="177"/>
      <c r="N384" s="178"/>
      <c r="O384" s="178"/>
      <c r="P384" s="178"/>
      <c r="Q384" s="178"/>
      <c r="R384" s="178"/>
      <c r="S384" s="178"/>
      <c r="T384" s="179"/>
      <c r="AT384" s="174" t="s">
        <v>157</v>
      </c>
      <c r="AU384" s="174" t="s">
        <v>146</v>
      </c>
      <c r="AV384" s="12" t="s">
        <v>146</v>
      </c>
      <c r="AW384" s="12" t="s">
        <v>35</v>
      </c>
      <c r="AX384" s="12" t="s">
        <v>72</v>
      </c>
      <c r="AY384" s="174" t="s">
        <v>145</v>
      </c>
    </row>
    <row r="385" spans="2:65" s="11" customFormat="1">
      <c r="B385" s="165"/>
      <c r="D385" s="166" t="s">
        <v>157</v>
      </c>
      <c r="E385" s="167" t="s">
        <v>5</v>
      </c>
      <c r="F385" s="168" t="s">
        <v>552</v>
      </c>
      <c r="H385" s="169">
        <v>27.83</v>
      </c>
      <c r="L385" s="165"/>
      <c r="M385" s="170"/>
      <c r="N385" s="171"/>
      <c r="O385" s="171"/>
      <c r="P385" s="171"/>
      <c r="Q385" s="171"/>
      <c r="R385" s="171"/>
      <c r="S385" s="171"/>
      <c r="T385" s="172"/>
      <c r="AT385" s="167" t="s">
        <v>157</v>
      </c>
      <c r="AU385" s="167" t="s">
        <v>146</v>
      </c>
      <c r="AV385" s="11" t="s">
        <v>80</v>
      </c>
      <c r="AW385" s="11" t="s">
        <v>35</v>
      </c>
      <c r="AX385" s="11" t="s">
        <v>72</v>
      </c>
      <c r="AY385" s="167" t="s">
        <v>145</v>
      </c>
    </row>
    <row r="386" spans="2:65" s="11" customFormat="1">
      <c r="B386" s="165"/>
      <c r="D386" s="166" t="s">
        <v>157</v>
      </c>
      <c r="E386" s="167" t="s">
        <v>5</v>
      </c>
      <c r="F386" s="168" t="s">
        <v>467</v>
      </c>
      <c r="H386" s="169">
        <v>3.36</v>
      </c>
      <c r="L386" s="165"/>
      <c r="M386" s="170"/>
      <c r="N386" s="171"/>
      <c r="O386" s="171"/>
      <c r="P386" s="171"/>
      <c r="Q386" s="171"/>
      <c r="R386" s="171"/>
      <c r="S386" s="171"/>
      <c r="T386" s="172"/>
      <c r="AT386" s="167" t="s">
        <v>157</v>
      </c>
      <c r="AU386" s="167" t="s">
        <v>146</v>
      </c>
      <c r="AV386" s="11" t="s">
        <v>80</v>
      </c>
      <c r="AW386" s="11" t="s">
        <v>35</v>
      </c>
      <c r="AX386" s="11" t="s">
        <v>72</v>
      </c>
      <c r="AY386" s="167" t="s">
        <v>145</v>
      </c>
    </row>
    <row r="387" spans="2:65" s="11" customFormat="1">
      <c r="B387" s="165"/>
      <c r="D387" s="166" t="s">
        <v>157</v>
      </c>
      <c r="E387" s="167" t="s">
        <v>5</v>
      </c>
      <c r="F387" s="168" t="s">
        <v>553</v>
      </c>
      <c r="H387" s="169">
        <v>15.272</v>
      </c>
      <c r="L387" s="165"/>
      <c r="M387" s="170"/>
      <c r="N387" s="171"/>
      <c r="O387" s="171"/>
      <c r="P387" s="171"/>
      <c r="Q387" s="171"/>
      <c r="R387" s="171"/>
      <c r="S387" s="171"/>
      <c r="T387" s="172"/>
      <c r="AT387" s="167" t="s">
        <v>157</v>
      </c>
      <c r="AU387" s="167" t="s">
        <v>146</v>
      </c>
      <c r="AV387" s="11" t="s">
        <v>80</v>
      </c>
      <c r="AW387" s="11" t="s">
        <v>35</v>
      </c>
      <c r="AX387" s="11" t="s">
        <v>72</v>
      </c>
      <c r="AY387" s="167" t="s">
        <v>145</v>
      </c>
    </row>
    <row r="388" spans="2:65" s="11" customFormat="1">
      <c r="B388" s="165"/>
      <c r="D388" s="166" t="s">
        <v>157</v>
      </c>
      <c r="E388" s="167" t="s">
        <v>5</v>
      </c>
      <c r="F388" s="168" t="s">
        <v>554</v>
      </c>
      <c r="H388" s="169">
        <v>-11.019</v>
      </c>
      <c r="L388" s="165"/>
      <c r="M388" s="170"/>
      <c r="N388" s="171"/>
      <c r="O388" s="171"/>
      <c r="P388" s="171"/>
      <c r="Q388" s="171"/>
      <c r="R388" s="171"/>
      <c r="S388" s="171"/>
      <c r="T388" s="172"/>
      <c r="AT388" s="167" t="s">
        <v>157</v>
      </c>
      <c r="AU388" s="167" t="s">
        <v>146</v>
      </c>
      <c r="AV388" s="11" t="s">
        <v>80</v>
      </c>
      <c r="AW388" s="11" t="s">
        <v>35</v>
      </c>
      <c r="AX388" s="11" t="s">
        <v>72</v>
      </c>
      <c r="AY388" s="167" t="s">
        <v>145</v>
      </c>
    </row>
    <row r="389" spans="2:65" s="11" customFormat="1">
      <c r="B389" s="165"/>
      <c r="D389" s="166" t="s">
        <v>157</v>
      </c>
      <c r="E389" s="167" t="s">
        <v>5</v>
      </c>
      <c r="F389" s="168" t="s">
        <v>555</v>
      </c>
      <c r="H389" s="169">
        <v>-4.2750000000000004</v>
      </c>
      <c r="L389" s="165"/>
      <c r="M389" s="170"/>
      <c r="N389" s="171"/>
      <c r="O389" s="171"/>
      <c r="P389" s="171"/>
      <c r="Q389" s="171"/>
      <c r="R389" s="171"/>
      <c r="S389" s="171"/>
      <c r="T389" s="172"/>
      <c r="AT389" s="167" t="s">
        <v>157</v>
      </c>
      <c r="AU389" s="167" t="s">
        <v>146</v>
      </c>
      <c r="AV389" s="11" t="s">
        <v>80</v>
      </c>
      <c r="AW389" s="11" t="s">
        <v>35</v>
      </c>
      <c r="AX389" s="11" t="s">
        <v>72</v>
      </c>
      <c r="AY389" s="167" t="s">
        <v>145</v>
      </c>
    </row>
    <row r="390" spans="2:65" s="11" customFormat="1">
      <c r="B390" s="165"/>
      <c r="D390" s="166" t="s">
        <v>157</v>
      </c>
      <c r="E390" s="167" t="s">
        <v>5</v>
      </c>
      <c r="F390" s="168" t="s">
        <v>556</v>
      </c>
      <c r="H390" s="169">
        <v>14.616</v>
      </c>
      <c r="L390" s="165"/>
      <c r="M390" s="170"/>
      <c r="N390" s="171"/>
      <c r="O390" s="171"/>
      <c r="P390" s="171"/>
      <c r="Q390" s="171"/>
      <c r="R390" s="171"/>
      <c r="S390" s="171"/>
      <c r="T390" s="172"/>
      <c r="AT390" s="167" t="s">
        <v>157</v>
      </c>
      <c r="AU390" s="167" t="s">
        <v>146</v>
      </c>
      <c r="AV390" s="11" t="s">
        <v>80</v>
      </c>
      <c r="AW390" s="11" t="s">
        <v>35</v>
      </c>
      <c r="AX390" s="11" t="s">
        <v>72</v>
      </c>
      <c r="AY390" s="167" t="s">
        <v>145</v>
      </c>
    </row>
    <row r="391" spans="2:65" s="11" customFormat="1">
      <c r="B391" s="165"/>
      <c r="D391" s="166" t="s">
        <v>157</v>
      </c>
      <c r="E391" s="167" t="s">
        <v>5</v>
      </c>
      <c r="F391" s="168" t="s">
        <v>557</v>
      </c>
      <c r="H391" s="169">
        <v>33.03</v>
      </c>
      <c r="L391" s="165"/>
      <c r="M391" s="170"/>
      <c r="N391" s="171"/>
      <c r="O391" s="171"/>
      <c r="P391" s="171"/>
      <c r="Q391" s="171"/>
      <c r="R391" s="171"/>
      <c r="S391" s="171"/>
      <c r="T391" s="172"/>
      <c r="AT391" s="167" t="s">
        <v>157</v>
      </c>
      <c r="AU391" s="167" t="s">
        <v>146</v>
      </c>
      <c r="AV391" s="11" t="s">
        <v>80</v>
      </c>
      <c r="AW391" s="11" t="s">
        <v>35</v>
      </c>
      <c r="AX391" s="11" t="s">
        <v>72</v>
      </c>
      <c r="AY391" s="167" t="s">
        <v>145</v>
      </c>
    </row>
    <row r="392" spans="2:65" s="11" customFormat="1">
      <c r="B392" s="165"/>
      <c r="D392" s="166" t="s">
        <v>157</v>
      </c>
      <c r="E392" s="167" t="s">
        <v>5</v>
      </c>
      <c r="F392" s="168" t="s">
        <v>558</v>
      </c>
      <c r="H392" s="169">
        <v>-5.4089999999999998</v>
      </c>
      <c r="L392" s="165"/>
      <c r="M392" s="170"/>
      <c r="N392" s="171"/>
      <c r="O392" s="171"/>
      <c r="P392" s="171"/>
      <c r="Q392" s="171"/>
      <c r="R392" s="171"/>
      <c r="S392" s="171"/>
      <c r="T392" s="172"/>
      <c r="AT392" s="167" t="s">
        <v>157</v>
      </c>
      <c r="AU392" s="167" t="s">
        <v>146</v>
      </c>
      <c r="AV392" s="11" t="s">
        <v>80</v>
      </c>
      <c r="AW392" s="11" t="s">
        <v>35</v>
      </c>
      <c r="AX392" s="11" t="s">
        <v>72</v>
      </c>
      <c r="AY392" s="167" t="s">
        <v>145</v>
      </c>
    </row>
    <row r="393" spans="2:65" s="12" customFormat="1">
      <c r="B393" s="173"/>
      <c r="D393" s="166" t="s">
        <v>157</v>
      </c>
      <c r="E393" s="174" t="s">
        <v>5</v>
      </c>
      <c r="F393" s="175" t="s">
        <v>167</v>
      </c>
      <c r="H393" s="176">
        <v>73.405000000000001</v>
      </c>
      <c r="L393" s="173"/>
      <c r="M393" s="177"/>
      <c r="N393" s="178"/>
      <c r="O393" s="178"/>
      <c r="P393" s="178"/>
      <c r="Q393" s="178"/>
      <c r="R393" s="178"/>
      <c r="S393" s="178"/>
      <c r="T393" s="179"/>
      <c r="AT393" s="174" t="s">
        <v>157</v>
      </c>
      <c r="AU393" s="174" t="s">
        <v>146</v>
      </c>
      <c r="AV393" s="12" t="s">
        <v>146</v>
      </c>
      <c r="AW393" s="12" t="s">
        <v>35</v>
      </c>
      <c r="AX393" s="12" t="s">
        <v>72</v>
      </c>
      <c r="AY393" s="174" t="s">
        <v>145</v>
      </c>
    </row>
    <row r="394" spans="2:65" s="11" customFormat="1">
      <c r="B394" s="165"/>
      <c r="D394" s="166" t="s">
        <v>157</v>
      </c>
      <c r="E394" s="167" t="s">
        <v>5</v>
      </c>
      <c r="F394" s="168" t="s">
        <v>559</v>
      </c>
      <c r="H394" s="169">
        <v>135.315</v>
      </c>
      <c r="L394" s="165"/>
      <c r="M394" s="170"/>
      <c r="N394" s="171"/>
      <c r="O394" s="171"/>
      <c r="P394" s="171"/>
      <c r="Q394" s="171"/>
      <c r="R394" s="171"/>
      <c r="S394" s="171"/>
      <c r="T394" s="172"/>
      <c r="AT394" s="167" t="s">
        <v>157</v>
      </c>
      <c r="AU394" s="167" t="s">
        <v>146</v>
      </c>
      <c r="AV394" s="11" t="s">
        <v>80</v>
      </c>
      <c r="AW394" s="11" t="s">
        <v>35</v>
      </c>
      <c r="AX394" s="11" t="s">
        <v>72</v>
      </c>
      <c r="AY394" s="167" t="s">
        <v>145</v>
      </c>
    </row>
    <row r="395" spans="2:65" s="11" customFormat="1">
      <c r="B395" s="165"/>
      <c r="D395" s="166" t="s">
        <v>157</v>
      </c>
      <c r="E395" s="167" t="s">
        <v>5</v>
      </c>
      <c r="F395" s="168" t="s">
        <v>560</v>
      </c>
      <c r="H395" s="169">
        <v>-56.612000000000002</v>
      </c>
      <c r="L395" s="165"/>
      <c r="M395" s="170"/>
      <c r="N395" s="171"/>
      <c r="O395" s="171"/>
      <c r="P395" s="171"/>
      <c r="Q395" s="171"/>
      <c r="R395" s="171"/>
      <c r="S395" s="171"/>
      <c r="T395" s="172"/>
      <c r="AT395" s="167" t="s">
        <v>157</v>
      </c>
      <c r="AU395" s="167" t="s">
        <v>146</v>
      </c>
      <c r="AV395" s="11" t="s">
        <v>80</v>
      </c>
      <c r="AW395" s="11" t="s">
        <v>35</v>
      </c>
      <c r="AX395" s="11" t="s">
        <v>72</v>
      </c>
      <c r="AY395" s="167" t="s">
        <v>145</v>
      </c>
    </row>
    <row r="396" spans="2:65" s="11" customFormat="1">
      <c r="B396" s="165"/>
      <c r="D396" s="166" t="s">
        <v>157</v>
      </c>
      <c r="E396" s="167" t="s">
        <v>5</v>
      </c>
      <c r="F396" s="168" t="s">
        <v>561</v>
      </c>
      <c r="H396" s="169">
        <v>46.17</v>
      </c>
      <c r="L396" s="165"/>
      <c r="M396" s="170"/>
      <c r="N396" s="171"/>
      <c r="O396" s="171"/>
      <c r="P396" s="171"/>
      <c r="Q396" s="171"/>
      <c r="R396" s="171"/>
      <c r="S396" s="171"/>
      <c r="T396" s="172"/>
      <c r="AT396" s="167" t="s">
        <v>157</v>
      </c>
      <c r="AU396" s="167" t="s">
        <v>146</v>
      </c>
      <c r="AV396" s="11" t="s">
        <v>80</v>
      </c>
      <c r="AW396" s="11" t="s">
        <v>35</v>
      </c>
      <c r="AX396" s="11" t="s">
        <v>72</v>
      </c>
      <c r="AY396" s="167" t="s">
        <v>145</v>
      </c>
    </row>
    <row r="397" spans="2:65" s="11" customFormat="1">
      <c r="B397" s="165"/>
      <c r="D397" s="166" t="s">
        <v>157</v>
      </c>
      <c r="E397" s="167" t="s">
        <v>5</v>
      </c>
      <c r="F397" s="168" t="s">
        <v>562</v>
      </c>
      <c r="H397" s="169">
        <v>-5.13</v>
      </c>
      <c r="L397" s="165"/>
      <c r="M397" s="170"/>
      <c r="N397" s="171"/>
      <c r="O397" s="171"/>
      <c r="P397" s="171"/>
      <c r="Q397" s="171"/>
      <c r="R397" s="171"/>
      <c r="S397" s="171"/>
      <c r="T397" s="172"/>
      <c r="AT397" s="167" t="s">
        <v>157</v>
      </c>
      <c r="AU397" s="167" t="s">
        <v>146</v>
      </c>
      <c r="AV397" s="11" t="s">
        <v>80</v>
      </c>
      <c r="AW397" s="11" t="s">
        <v>35</v>
      </c>
      <c r="AX397" s="11" t="s">
        <v>72</v>
      </c>
      <c r="AY397" s="167" t="s">
        <v>145</v>
      </c>
    </row>
    <row r="398" spans="2:65" s="12" customFormat="1">
      <c r="B398" s="173"/>
      <c r="D398" s="166" t="s">
        <v>157</v>
      </c>
      <c r="E398" s="174" t="s">
        <v>5</v>
      </c>
      <c r="F398" s="175" t="s">
        <v>485</v>
      </c>
      <c r="H398" s="176">
        <v>119.74299999999999</v>
      </c>
      <c r="L398" s="173"/>
      <c r="M398" s="177"/>
      <c r="N398" s="178"/>
      <c r="O398" s="178"/>
      <c r="P398" s="178"/>
      <c r="Q398" s="178"/>
      <c r="R398" s="178"/>
      <c r="S398" s="178"/>
      <c r="T398" s="179"/>
      <c r="AT398" s="174" t="s">
        <v>157</v>
      </c>
      <c r="AU398" s="174" t="s">
        <v>146</v>
      </c>
      <c r="AV398" s="12" t="s">
        <v>146</v>
      </c>
      <c r="AW398" s="12" t="s">
        <v>35</v>
      </c>
      <c r="AX398" s="12" t="s">
        <v>72</v>
      </c>
      <c r="AY398" s="174" t="s">
        <v>145</v>
      </c>
    </row>
    <row r="399" spans="2:65" s="13" customFormat="1">
      <c r="B399" s="180"/>
      <c r="D399" s="166" t="s">
        <v>157</v>
      </c>
      <c r="E399" s="181" t="s">
        <v>5</v>
      </c>
      <c r="F399" s="182" t="s">
        <v>160</v>
      </c>
      <c r="H399" s="183">
        <v>245.19200000000001</v>
      </c>
      <c r="L399" s="180"/>
      <c r="M399" s="184"/>
      <c r="N399" s="185"/>
      <c r="O399" s="185"/>
      <c r="P399" s="185"/>
      <c r="Q399" s="185"/>
      <c r="R399" s="185"/>
      <c r="S399" s="185"/>
      <c r="T399" s="186"/>
      <c r="AT399" s="181" t="s">
        <v>157</v>
      </c>
      <c r="AU399" s="181" t="s">
        <v>146</v>
      </c>
      <c r="AV399" s="13" t="s">
        <v>155</v>
      </c>
      <c r="AW399" s="13" t="s">
        <v>35</v>
      </c>
      <c r="AX399" s="13" t="s">
        <v>77</v>
      </c>
      <c r="AY399" s="181" t="s">
        <v>145</v>
      </c>
    </row>
    <row r="400" spans="2:65" s="1" customFormat="1" ht="34.25" customHeight="1">
      <c r="B400" s="153"/>
      <c r="C400" s="154" t="s">
        <v>563</v>
      </c>
      <c r="D400" s="154" t="s">
        <v>150</v>
      </c>
      <c r="E400" s="155" t="s">
        <v>564</v>
      </c>
      <c r="F400" s="156" t="s">
        <v>565</v>
      </c>
      <c r="G400" s="157" t="s">
        <v>195</v>
      </c>
      <c r="H400" s="158">
        <v>245.19200000000001</v>
      </c>
      <c r="I400" s="159">
        <v>0</v>
      </c>
      <c r="J400" s="159">
        <f>ROUND(I400*H400,2)</f>
        <v>0</v>
      </c>
      <c r="K400" s="156" t="s">
        <v>1812</v>
      </c>
      <c r="L400" s="39"/>
      <c r="M400" s="160" t="s">
        <v>5</v>
      </c>
      <c r="N400" s="161" t="s">
        <v>43</v>
      </c>
      <c r="O400" s="162">
        <v>8.0000000000000002E-3</v>
      </c>
      <c r="P400" s="162">
        <f>O400*H400</f>
        <v>1.9615360000000002</v>
      </c>
      <c r="Q400" s="162">
        <v>6.0000000000000002E-5</v>
      </c>
      <c r="R400" s="162">
        <f>Q400*H400</f>
        <v>1.471152E-2</v>
      </c>
      <c r="S400" s="162">
        <v>0</v>
      </c>
      <c r="T400" s="163">
        <f>S400*H400</f>
        <v>0</v>
      </c>
      <c r="AR400" s="24" t="s">
        <v>155</v>
      </c>
      <c r="AT400" s="24" t="s">
        <v>150</v>
      </c>
      <c r="AU400" s="24" t="s">
        <v>146</v>
      </c>
      <c r="AY400" s="24" t="s">
        <v>145</v>
      </c>
      <c r="BE400" s="164">
        <f>IF(N400="základní",J400,0)</f>
        <v>0</v>
      </c>
      <c r="BF400" s="164">
        <f>IF(N400="snížená",J400,0)</f>
        <v>0</v>
      </c>
      <c r="BG400" s="164">
        <f>IF(N400="zákl. přenesená",J400,0)</f>
        <v>0</v>
      </c>
      <c r="BH400" s="164">
        <f>IF(N400="sníž. přenesená",J400,0)</f>
        <v>0</v>
      </c>
      <c r="BI400" s="164">
        <f>IF(N400="nulová",J400,0)</f>
        <v>0</v>
      </c>
      <c r="BJ400" s="24" t="s">
        <v>77</v>
      </c>
      <c r="BK400" s="164">
        <f>ROUND(I400*H400,2)</f>
        <v>0</v>
      </c>
      <c r="BL400" s="24" t="s">
        <v>155</v>
      </c>
      <c r="BM400" s="24" t="s">
        <v>566</v>
      </c>
    </row>
    <row r="401" spans="2:65" s="1" customFormat="1" ht="22.75" customHeight="1">
      <c r="B401" s="153"/>
      <c r="C401" s="187" t="s">
        <v>567</v>
      </c>
      <c r="D401" s="187" t="s">
        <v>250</v>
      </c>
      <c r="E401" s="188" t="s">
        <v>568</v>
      </c>
      <c r="F401" s="189" t="s">
        <v>569</v>
      </c>
      <c r="G401" s="190" t="s">
        <v>195</v>
      </c>
      <c r="H401" s="191">
        <v>250.83</v>
      </c>
      <c r="I401" s="159">
        <v>0</v>
      </c>
      <c r="J401" s="192">
        <f>ROUND(I401*H401,2)</f>
        <v>0</v>
      </c>
      <c r="K401" s="156" t="s">
        <v>1812</v>
      </c>
      <c r="L401" s="193"/>
      <c r="M401" s="194" t="s">
        <v>5</v>
      </c>
      <c r="N401" s="195" t="s">
        <v>43</v>
      </c>
      <c r="O401" s="162">
        <v>0</v>
      </c>
      <c r="P401" s="162">
        <f>O401*H401</f>
        <v>0</v>
      </c>
      <c r="Q401" s="162">
        <v>1.4999999999999999E-2</v>
      </c>
      <c r="R401" s="162">
        <f>Q401*H401</f>
        <v>3.7624499999999999</v>
      </c>
      <c r="S401" s="162">
        <v>0</v>
      </c>
      <c r="T401" s="163">
        <f>S401*H401</f>
        <v>0</v>
      </c>
      <c r="AR401" s="24" t="s">
        <v>198</v>
      </c>
      <c r="AT401" s="24" t="s">
        <v>250</v>
      </c>
      <c r="AU401" s="24" t="s">
        <v>146</v>
      </c>
      <c r="AY401" s="24" t="s">
        <v>145</v>
      </c>
      <c r="BE401" s="164">
        <f>IF(N401="základní",J401,0)</f>
        <v>0</v>
      </c>
      <c r="BF401" s="164">
        <f>IF(N401="snížená",J401,0)</f>
        <v>0</v>
      </c>
      <c r="BG401" s="164">
        <f>IF(N401="zákl. přenesená",J401,0)</f>
        <v>0</v>
      </c>
      <c r="BH401" s="164">
        <f>IF(N401="sníž. přenesená",J401,0)</f>
        <v>0</v>
      </c>
      <c r="BI401" s="164">
        <f>IF(N401="nulová",J401,0)</f>
        <v>0</v>
      </c>
      <c r="BJ401" s="24" t="s">
        <v>77</v>
      </c>
      <c r="BK401" s="164">
        <f>ROUND(I401*H401,2)</f>
        <v>0</v>
      </c>
      <c r="BL401" s="24" t="s">
        <v>155</v>
      </c>
      <c r="BM401" s="24" t="s">
        <v>570</v>
      </c>
    </row>
    <row r="402" spans="2:65" s="11" customFormat="1">
      <c r="B402" s="165"/>
      <c r="D402" s="166" t="s">
        <v>157</v>
      </c>
      <c r="E402" s="167" t="s">
        <v>5</v>
      </c>
      <c r="F402" s="168" t="s">
        <v>571</v>
      </c>
      <c r="H402" s="169">
        <v>250.096</v>
      </c>
      <c r="L402" s="165"/>
      <c r="M402" s="170"/>
      <c r="N402" s="171"/>
      <c r="O402" s="171"/>
      <c r="P402" s="171"/>
      <c r="Q402" s="171"/>
      <c r="R402" s="171"/>
      <c r="S402" s="171"/>
      <c r="T402" s="172"/>
      <c r="AT402" s="167" t="s">
        <v>157</v>
      </c>
      <c r="AU402" s="167" t="s">
        <v>146</v>
      </c>
      <c r="AV402" s="11" t="s">
        <v>80</v>
      </c>
      <c r="AW402" s="11" t="s">
        <v>35</v>
      </c>
      <c r="AX402" s="11" t="s">
        <v>72</v>
      </c>
      <c r="AY402" s="167" t="s">
        <v>145</v>
      </c>
    </row>
    <row r="403" spans="2:65" s="12" customFormat="1">
      <c r="B403" s="173"/>
      <c r="D403" s="166" t="s">
        <v>157</v>
      </c>
      <c r="E403" s="174" t="s">
        <v>5</v>
      </c>
      <c r="F403" s="175" t="s">
        <v>572</v>
      </c>
      <c r="H403" s="176">
        <v>250.096</v>
      </c>
      <c r="L403" s="173"/>
      <c r="M403" s="177"/>
      <c r="N403" s="178"/>
      <c r="O403" s="178"/>
      <c r="P403" s="178"/>
      <c r="Q403" s="178"/>
      <c r="R403" s="178"/>
      <c r="S403" s="178"/>
      <c r="T403" s="179"/>
      <c r="AT403" s="174" t="s">
        <v>157</v>
      </c>
      <c r="AU403" s="174" t="s">
        <v>146</v>
      </c>
      <c r="AV403" s="12" t="s">
        <v>146</v>
      </c>
      <c r="AW403" s="12" t="s">
        <v>35</v>
      </c>
      <c r="AX403" s="12" t="s">
        <v>72</v>
      </c>
      <c r="AY403" s="174" t="s">
        <v>145</v>
      </c>
    </row>
    <row r="404" spans="2:65" s="11" customFormat="1">
      <c r="B404" s="165"/>
      <c r="D404" s="166" t="s">
        <v>157</v>
      </c>
      <c r="E404" s="167" t="s">
        <v>5</v>
      </c>
      <c r="F404" s="168" t="s">
        <v>573</v>
      </c>
      <c r="H404" s="169">
        <v>0.36699999999999999</v>
      </c>
      <c r="L404" s="165"/>
      <c r="M404" s="170"/>
      <c r="N404" s="171"/>
      <c r="O404" s="171"/>
      <c r="P404" s="171"/>
      <c r="Q404" s="171"/>
      <c r="R404" s="171"/>
      <c r="S404" s="171"/>
      <c r="T404" s="172"/>
      <c r="AT404" s="167" t="s">
        <v>157</v>
      </c>
      <c r="AU404" s="167" t="s">
        <v>146</v>
      </c>
      <c r="AV404" s="11" t="s">
        <v>80</v>
      </c>
      <c r="AW404" s="11" t="s">
        <v>35</v>
      </c>
      <c r="AX404" s="11" t="s">
        <v>72</v>
      </c>
      <c r="AY404" s="167" t="s">
        <v>145</v>
      </c>
    </row>
    <row r="405" spans="2:65" s="11" customFormat="1">
      <c r="B405" s="165"/>
      <c r="D405" s="166" t="s">
        <v>157</v>
      </c>
      <c r="E405" s="167" t="s">
        <v>5</v>
      </c>
      <c r="F405" s="168" t="s">
        <v>574</v>
      </c>
      <c r="H405" s="169">
        <v>0.36699999999999999</v>
      </c>
      <c r="L405" s="165"/>
      <c r="M405" s="170"/>
      <c r="N405" s="171"/>
      <c r="O405" s="171"/>
      <c r="P405" s="171"/>
      <c r="Q405" s="171"/>
      <c r="R405" s="171"/>
      <c r="S405" s="171"/>
      <c r="T405" s="172"/>
      <c r="AT405" s="167" t="s">
        <v>157</v>
      </c>
      <c r="AU405" s="167" t="s">
        <v>146</v>
      </c>
      <c r="AV405" s="11" t="s">
        <v>80</v>
      </c>
      <c r="AW405" s="11" t="s">
        <v>35</v>
      </c>
      <c r="AX405" s="11" t="s">
        <v>72</v>
      </c>
      <c r="AY405" s="167" t="s">
        <v>145</v>
      </c>
    </row>
    <row r="406" spans="2:65" s="12" customFormat="1">
      <c r="B406" s="173"/>
      <c r="D406" s="166" t="s">
        <v>157</v>
      </c>
      <c r="E406" s="174" t="s">
        <v>5</v>
      </c>
      <c r="F406" s="175" t="s">
        <v>575</v>
      </c>
      <c r="H406" s="176">
        <v>0.73399999999999999</v>
      </c>
      <c r="L406" s="173"/>
      <c r="M406" s="177"/>
      <c r="N406" s="178"/>
      <c r="O406" s="178"/>
      <c r="P406" s="178"/>
      <c r="Q406" s="178"/>
      <c r="R406" s="178"/>
      <c r="S406" s="178"/>
      <c r="T406" s="179"/>
      <c r="AT406" s="174" t="s">
        <v>157</v>
      </c>
      <c r="AU406" s="174" t="s">
        <v>146</v>
      </c>
      <c r="AV406" s="12" t="s">
        <v>146</v>
      </c>
      <c r="AW406" s="12" t="s">
        <v>35</v>
      </c>
      <c r="AX406" s="12" t="s">
        <v>72</v>
      </c>
      <c r="AY406" s="174" t="s">
        <v>145</v>
      </c>
    </row>
    <row r="407" spans="2:65" s="13" customFormat="1">
      <c r="B407" s="180"/>
      <c r="D407" s="166" t="s">
        <v>157</v>
      </c>
      <c r="E407" s="181" t="s">
        <v>5</v>
      </c>
      <c r="F407" s="182" t="s">
        <v>160</v>
      </c>
      <c r="H407" s="183">
        <v>250.83</v>
      </c>
      <c r="L407" s="180"/>
      <c r="M407" s="184"/>
      <c r="N407" s="185"/>
      <c r="O407" s="185"/>
      <c r="P407" s="185"/>
      <c r="Q407" s="185"/>
      <c r="R407" s="185"/>
      <c r="S407" s="185"/>
      <c r="T407" s="186"/>
      <c r="AT407" s="181" t="s">
        <v>157</v>
      </c>
      <c r="AU407" s="181" t="s">
        <v>146</v>
      </c>
      <c r="AV407" s="13" t="s">
        <v>155</v>
      </c>
      <c r="AW407" s="13" t="s">
        <v>35</v>
      </c>
      <c r="AX407" s="13" t="s">
        <v>77</v>
      </c>
      <c r="AY407" s="181" t="s">
        <v>145</v>
      </c>
    </row>
    <row r="408" spans="2:65" s="1" customFormat="1" ht="34.25" customHeight="1">
      <c r="B408" s="153"/>
      <c r="C408" s="154" t="s">
        <v>350</v>
      </c>
      <c r="D408" s="154" t="s">
        <v>150</v>
      </c>
      <c r="E408" s="155" t="s">
        <v>576</v>
      </c>
      <c r="F408" s="156" t="s">
        <v>577</v>
      </c>
      <c r="G408" s="157" t="s">
        <v>170</v>
      </c>
      <c r="H408" s="158">
        <v>438.78</v>
      </c>
      <c r="I408" s="159">
        <v>0</v>
      </c>
      <c r="J408" s="159">
        <f>ROUND(I408*H408,2)</f>
        <v>0</v>
      </c>
      <c r="K408" s="156" t="s">
        <v>1812</v>
      </c>
      <c r="L408" s="39"/>
      <c r="M408" s="160" t="s">
        <v>5</v>
      </c>
      <c r="N408" s="161" t="s">
        <v>43</v>
      </c>
      <c r="O408" s="162">
        <v>0.39</v>
      </c>
      <c r="P408" s="162">
        <f>O408*H408</f>
        <v>171.1242</v>
      </c>
      <c r="Q408" s="162">
        <v>3.313E-3</v>
      </c>
      <c r="R408" s="162">
        <f>Q408*H408</f>
        <v>1.4536781399999998</v>
      </c>
      <c r="S408" s="162">
        <v>0</v>
      </c>
      <c r="T408" s="163">
        <f>S408*H408</f>
        <v>0</v>
      </c>
      <c r="AR408" s="24" t="s">
        <v>155</v>
      </c>
      <c r="AT408" s="24" t="s">
        <v>150</v>
      </c>
      <c r="AU408" s="24" t="s">
        <v>146</v>
      </c>
      <c r="AY408" s="24" t="s">
        <v>145</v>
      </c>
      <c r="BE408" s="164">
        <f>IF(N408="základní",J408,0)</f>
        <v>0</v>
      </c>
      <c r="BF408" s="164">
        <f>IF(N408="snížená",J408,0)</f>
        <v>0</v>
      </c>
      <c r="BG408" s="164">
        <f>IF(N408="zákl. přenesená",J408,0)</f>
        <v>0</v>
      </c>
      <c r="BH408" s="164">
        <f>IF(N408="sníž. přenesená",J408,0)</f>
        <v>0</v>
      </c>
      <c r="BI408" s="164">
        <f>IF(N408="nulová",J408,0)</f>
        <v>0</v>
      </c>
      <c r="BJ408" s="24" t="s">
        <v>77</v>
      </c>
      <c r="BK408" s="164">
        <f>ROUND(I408*H408,2)</f>
        <v>0</v>
      </c>
      <c r="BL408" s="24" t="s">
        <v>155</v>
      </c>
      <c r="BM408" s="24" t="s">
        <v>578</v>
      </c>
    </row>
    <row r="409" spans="2:65" s="11" customFormat="1">
      <c r="B409" s="165"/>
      <c r="D409" s="166" t="s">
        <v>157</v>
      </c>
      <c r="E409" s="167" t="s">
        <v>5</v>
      </c>
      <c r="F409" s="168" t="s">
        <v>579</v>
      </c>
      <c r="H409" s="169">
        <v>18</v>
      </c>
      <c r="L409" s="165"/>
      <c r="M409" s="170"/>
      <c r="N409" s="171"/>
      <c r="O409" s="171"/>
      <c r="P409" s="171"/>
      <c r="Q409" s="171"/>
      <c r="R409" s="171"/>
      <c r="S409" s="171"/>
      <c r="T409" s="172"/>
      <c r="AT409" s="167" t="s">
        <v>157</v>
      </c>
      <c r="AU409" s="167" t="s">
        <v>146</v>
      </c>
      <c r="AV409" s="11" t="s">
        <v>80</v>
      </c>
      <c r="AW409" s="11" t="s">
        <v>35</v>
      </c>
      <c r="AX409" s="11" t="s">
        <v>72</v>
      </c>
      <c r="AY409" s="167" t="s">
        <v>145</v>
      </c>
    </row>
    <row r="410" spans="2:65" s="11" customFormat="1">
      <c r="B410" s="165"/>
      <c r="D410" s="166" t="s">
        <v>157</v>
      </c>
      <c r="E410" s="167" t="s">
        <v>5</v>
      </c>
      <c r="F410" s="168" t="s">
        <v>580</v>
      </c>
      <c r="H410" s="169">
        <v>12.6</v>
      </c>
      <c r="L410" s="165"/>
      <c r="M410" s="170"/>
      <c r="N410" s="171"/>
      <c r="O410" s="171"/>
      <c r="P410" s="171"/>
      <c r="Q410" s="171"/>
      <c r="R410" s="171"/>
      <c r="S410" s="171"/>
      <c r="T410" s="172"/>
      <c r="AT410" s="167" t="s">
        <v>157</v>
      </c>
      <c r="AU410" s="167" t="s">
        <v>146</v>
      </c>
      <c r="AV410" s="11" t="s">
        <v>80</v>
      </c>
      <c r="AW410" s="11" t="s">
        <v>35</v>
      </c>
      <c r="AX410" s="11" t="s">
        <v>72</v>
      </c>
      <c r="AY410" s="167" t="s">
        <v>145</v>
      </c>
    </row>
    <row r="411" spans="2:65" s="12" customFormat="1">
      <c r="B411" s="173"/>
      <c r="D411" s="166" t="s">
        <v>157</v>
      </c>
      <c r="E411" s="174" t="s">
        <v>5</v>
      </c>
      <c r="F411" s="175" t="s">
        <v>460</v>
      </c>
      <c r="H411" s="176">
        <v>30.6</v>
      </c>
      <c r="L411" s="173"/>
      <c r="M411" s="177"/>
      <c r="N411" s="178"/>
      <c r="O411" s="178"/>
      <c r="P411" s="178"/>
      <c r="Q411" s="178"/>
      <c r="R411" s="178"/>
      <c r="S411" s="178"/>
      <c r="T411" s="179"/>
      <c r="AT411" s="174" t="s">
        <v>157</v>
      </c>
      <c r="AU411" s="174" t="s">
        <v>146</v>
      </c>
      <c r="AV411" s="12" t="s">
        <v>146</v>
      </c>
      <c r="AW411" s="12" t="s">
        <v>35</v>
      </c>
      <c r="AX411" s="12" t="s">
        <v>72</v>
      </c>
      <c r="AY411" s="174" t="s">
        <v>145</v>
      </c>
    </row>
    <row r="412" spans="2:65" s="11" customFormat="1">
      <c r="B412" s="165"/>
      <c r="D412" s="166" t="s">
        <v>157</v>
      </c>
      <c r="E412" s="167" t="s">
        <v>5</v>
      </c>
      <c r="F412" s="168" t="s">
        <v>581</v>
      </c>
      <c r="H412" s="169">
        <v>15</v>
      </c>
      <c r="L412" s="165"/>
      <c r="M412" s="170"/>
      <c r="N412" s="171"/>
      <c r="O412" s="171"/>
      <c r="P412" s="171"/>
      <c r="Q412" s="171"/>
      <c r="R412" s="171"/>
      <c r="S412" s="171"/>
      <c r="T412" s="172"/>
      <c r="AT412" s="167" t="s">
        <v>157</v>
      </c>
      <c r="AU412" s="167" t="s">
        <v>146</v>
      </c>
      <c r="AV412" s="11" t="s">
        <v>80</v>
      </c>
      <c r="AW412" s="11" t="s">
        <v>35</v>
      </c>
      <c r="AX412" s="11" t="s">
        <v>72</v>
      </c>
      <c r="AY412" s="167" t="s">
        <v>145</v>
      </c>
    </row>
    <row r="413" spans="2:65" s="11" customFormat="1">
      <c r="B413" s="165"/>
      <c r="D413" s="166" t="s">
        <v>157</v>
      </c>
      <c r="E413" s="167" t="s">
        <v>5</v>
      </c>
      <c r="F413" s="168" t="s">
        <v>582</v>
      </c>
      <c r="H413" s="169">
        <v>25.2</v>
      </c>
      <c r="L413" s="165"/>
      <c r="M413" s="170"/>
      <c r="N413" s="171"/>
      <c r="O413" s="171"/>
      <c r="P413" s="171"/>
      <c r="Q413" s="171"/>
      <c r="R413" s="171"/>
      <c r="S413" s="171"/>
      <c r="T413" s="172"/>
      <c r="AT413" s="167" t="s">
        <v>157</v>
      </c>
      <c r="AU413" s="167" t="s">
        <v>146</v>
      </c>
      <c r="AV413" s="11" t="s">
        <v>80</v>
      </c>
      <c r="AW413" s="11" t="s">
        <v>35</v>
      </c>
      <c r="AX413" s="11" t="s">
        <v>72</v>
      </c>
      <c r="AY413" s="167" t="s">
        <v>145</v>
      </c>
    </row>
    <row r="414" spans="2:65" s="12" customFormat="1">
      <c r="B414" s="173"/>
      <c r="D414" s="166" t="s">
        <v>157</v>
      </c>
      <c r="E414" s="174" t="s">
        <v>5</v>
      </c>
      <c r="F414" s="175" t="s">
        <v>465</v>
      </c>
      <c r="H414" s="176">
        <v>40.200000000000003</v>
      </c>
      <c r="L414" s="173"/>
      <c r="M414" s="177"/>
      <c r="N414" s="178"/>
      <c r="O414" s="178"/>
      <c r="P414" s="178"/>
      <c r="Q414" s="178"/>
      <c r="R414" s="178"/>
      <c r="S414" s="178"/>
      <c r="T414" s="179"/>
      <c r="AT414" s="174" t="s">
        <v>157</v>
      </c>
      <c r="AU414" s="174" t="s">
        <v>146</v>
      </c>
      <c r="AV414" s="12" t="s">
        <v>146</v>
      </c>
      <c r="AW414" s="12" t="s">
        <v>35</v>
      </c>
      <c r="AX414" s="12" t="s">
        <v>72</v>
      </c>
      <c r="AY414" s="174" t="s">
        <v>145</v>
      </c>
    </row>
    <row r="415" spans="2:65" s="11" customFormat="1">
      <c r="B415" s="165"/>
      <c r="D415" s="166" t="s">
        <v>157</v>
      </c>
      <c r="E415" s="167" t="s">
        <v>5</v>
      </c>
      <c r="F415" s="168" t="s">
        <v>583</v>
      </c>
      <c r="H415" s="169">
        <v>132.30000000000001</v>
      </c>
      <c r="L415" s="165"/>
      <c r="M415" s="170"/>
      <c r="N415" s="171"/>
      <c r="O415" s="171"/>
      <c r="P415" s="171"/>
      <c r="Q415" s="171"/>
      <c r="R415" s="171"/>
      <c r="S415" s="171"/>
      <c r="T415" s="172"/>
      <c r="AT415" s="167" t="s">
        <v>157</v>
      </c>
      <c r="AU415" s="167" t="s">
        <v>146</v>
      </c>
      <c r="AV415" s="11" t="s">
        <v>80</v>
      </c>
      <c r="AW415" s="11" t="s">
        <v>35</v>
      </c>
      <c r="AX415" s="11" t="s">
        <v>72</v>
      </c>
      <c r="AY415" s="167" t="s">
        <v>145</v>
      </c>
    </row>
    <row r="416" spans="2:65" s="11" customFormat="1">
      <c r="B416" s="165"/>
      <c r="D416" s="166" t="s">
        <v>157</v>
      </c>
      <c r="E416" s="167" t="s">
        <v>5</v>
      </c>
      <c r="F416" s="168" t="s">
        <v>385</v>
      </c>
      <c r="H416" s="169">
        <v>36.6</v>
      </c>
      <c r="L416" s="165"/>
      <c r="M416" s="170"/>
      <c r="N416" s="171"/>
      <c r="O416" s="171"/>
      <c r="P416" s="171"/>
      <c r="Q416" s="171"/>
      <c r="R416" s="171"/>
      <c r="S416" s="171"/>
      <c r="T416" s="172"/>
      <c r="AT416" s="167" t="s">
        <v>157</v>
      </c>
      <c r="AU416" s="167" t="s">
        <v>146</v>
      </c>
      <c r="AV416" s="11" t="s">
        <v>80</v>
      </c>
      <c r="AW416" s="11" t="s">
        <v>35</v>
      </c>
      <c r="AX416" s="11" t="s">
        <v>72</v>
      </c>
      <c r="AY416" s="167" t="s">
        <v>145</v>
      </c>
    </row>
    <row r="417" spans="2:65" s="11" customFormat="1">
      <c r="B417" s="165"/>
      <c r="D417" s="166" t="s">
        <v>157</v>
      </c>
      <c r="E417" s="167" t="s">
        <v>5</v>
      </c>
      <c r="F417" s="168" t="s">
        <v>381</v>
      </c>
      <c r="H417" s="169">
        <v>23.08</v>
      </c>
      <c r="L417" s="165"/>
      <c r="M417" s="170"/>
      <c r="N417" s="171"/>
      <c r="O417" s="171"/>
      <c r="P417" s="171"/>
      <c r="Q417" s="171"/>
      <c r="R417" s="171"/>
      <c r="S417" s="171"/>
      <c r="T417" s="172"/>
      <c r="AT417" s="167" t="s">
        <v>157</v>
      </c>
      <c r="AU417" s="167" t="s">
        <v>146</v>
      </c>
      <c r="AV417" s="11" t="s">
        <v>80</v>
      </c>
      <c r="AW417" s="11" t="s">
        <v>35</v>
      </c>
      <c r="AX417" s="11" t="s">
        <v>72</v>
      </c>
      <c r="AY417" s="167" t="s">
        <v>145</v>
      </c>
    </row>
    <row r="418" spans="2:65" s="11" customFormat="1">
      <c r="B418" s="165"/>
      <c r="D418" s="166" t="s">
        <v>157</v>
      </c>
      <c r="E418" s="167" t="s">
        <v>5</v>
      </c>
      <c r="F418" s="168" t="s">
        <v>584</v>
      </c>
      <c r="H418" s="169">
        <v>4.8</v>
      </c>
      <c r="L418" s="165"/>
      <c r="M418" s="170"/>
      <c r="N418" s="171"/>
      <c r="O418" s="171"/>
      <c r="P418" s="171"/>
      <c r="Q418" s="171"/>
      <c r="R418" s="171"/>
      <c r="S418" s="171"/>
      <c r="T418" s="172"/>
      <c r="AT418" s="167" t="s">
        <v>157</v>
      </c>
      <c r="AU418" s="167" t="s">
        <v>146</v>
      </c>
      <c r="AV418" s="11" t="s">
        <v>80</v>
      </c>
      <c r="AW418" s="11" t="s">
        <v>35</v>
      </c>
      <c r="AX418" s="11" t="s">
        <v>72</v>
      </c>
      <c r="AY418" s="167" t="s">
        <v>145</v>
      </c>
    </row>
    <row r="419" spans="2:65" s="11" customFormat="1">
      <c r="B419" s="165"/>
      <c r="D419" s="166" t="s">
        <v>157</v>
      </c>
      <c r="E419" s="167" t="s">
        <v>5</v>
      </c>
      <c r="F419" s="168" t="s">
        <v>585</v>
      </c>
      <c r="H419" s="169">
        <v>7.5</v>
      </c>
      <c r="L419" s="165"/>
      <c r="M419" s="170"/>
      <c r="N419" s="171"/>
      <c r="O419" s="171"/>
      <c r="P419" s="171"/>
      <c r="Q419" s="171"/>
      <c r="R419" s="171"/>
      <c r="S419" s="171"/>
      <c r="T419" s="172"/>
      <c r="AT419" s="167" t="s">
        <v>157</v>
      </c>
      <c r="AU419" s="167" t="s">
        <v>146</v>
      </c>
      <c r="AV419" s="11" t="s">
        <v>80</v>
      </c>
      <c r="AW419" s="11" t="s">
        <v>35</v>
      </c>
      <c r="AX419" s="11" t="s">
        <v>72</v>
      </c>
      <c r="AY419" s="167" t="s">
        <v>145</v>
      </c>
    </row>
    <row r="420" spans="2:65" s="12" customFormat="1">
      <c r="B420" s="173"/>
      <c r="D420" s="166" t="s">
        <v>157</v>
      </c>
      <c r="E420" s="174" t="s">
        <v>5</v>
      </c>
      <c r="F420" s="175" t="s">
        <v>167</v>
      </c>
      <c r="H420" s="176">
        <v>204.28</v>
      </c>
      <c r="L420" s="173"/>
      <c r="M420" s="177"/>
      <c r="N420" s="178"/>
      <c r="O420" s="178"/>
      <c r="P420" s="178"/>
      <c r="Q420" s="178"/>
      <c r="R420" s="178"/>
      <c r="S420" s="178"/>
      <c r="T420" s="179"/>
      <c r="AT420" s="174" t="s">
        <v>157</v>
      </c>
      <c r="AU420" s="174" t="s">
        <v>146</v>
      </c>
      <c r="AV420" s="12" t="s">
        <v>146</v>
      </c>
      <c r="AW420" s="12" t="s">
        <v>35</v>
      </c>
      <c r="AX420" s="12" t="s">
        <v>72</v>
      </c>
      <c r="AY420" s="174" t="s">
        <v>145</v>
      </c>
    </row>
    <row r="421" spans="2:65" s="11" customFormat="1">
      <c r="B421" s="165"/>
      <c r="D421" s="166" t="s">
        <v>157</v>
      </c>
      <c r="E421" s="167" t="s">
        <v>5</v>
      </c>
      <c r="F421" s="168" t="s">
        <v>586</v>
      </c>
      <c r="H421" s="169">
        <v>107.1</v>
      </c>
      <c r="L421" s="165"/>
      <c r="M421" s="170"/>
      <c r="N421" s="171"/>
      <c r="O421" s="171"/>
      <c r="P421" s="171"/>
      <c r="Q421" s="171"/>
      <c r="R421" s="171"/>
      <c r="S421" s="171"/>
      <c r="T421" s="172"/>
      <c r="AT421" s="167" t="s">
        <v>157</v>
      </c>
      <c r="AU421" s="167" t="s">
        <v>146</v>
      </c>
      <c r="AV421" s="11" t="s">
        <v>80</v>
      </c>
      <c r="AW421" s="11" t="s">
        <v>35</v>
      </c>
      <c r="AX421" s="11" t="s">
        <v>72</v>
      </c>
      <c r="AY421" s="167" t="s">
        <v>145</v>
      </c>
    </row>
    <row r="422" spans="2:65" s="11" customFormat="1">
      <c r="B422" s="165"/>
      <c r="D422" s="166" t="s">
        <v>157</v>
      </c>
      <c r="E422" s="167" t="s">
        <v>5</v>
      </c>
      <c r="F422" s="168" t="s">
        <v>378</v>
      </c>
      <c r="H422" s="169">
        <v>51</v>
      </c>
      <c r="L422" s="165"/>
      <c r="M422" s="170"/>
      <c r="N422" s="171"/>
      <c r="O422" s="171"/>
      <c r="P422" s="171"/>
      <c r="Q422" s="171"/>
      <c r="R422" s="171"/>
      <c r="S422" s="171"/>
      <c r="T422" s="172"/>
      <c r="AT422" s="167" t="s">
        <v>157</v>
      </c>
      <c r="AU422" s="167" t="s">
        <v>146</v>
      </c>
      <c r="AV422" s="11" t="s">
        <v>80</v>
      </c>
      <c r="AW422" s="11" t="s">
        <v>35</v>
      </c>
      <c r="AX422" s="11" t="s">
        <v>72</v>
      </c>
      <c r="AY422" s="167" t="s">
        <v>145</v>
      </c>
    </row>
    <row r="423" spans="2:65" s="11" customFormat="1">
      <c r="B423" s="165"/>
      <c r="D423" s="166" t="s">
        <v>157</v>
      </c>
      <c r="E423" s="167" t="s">
        <v>5</v>
      </c>
      <c r="F423" s="168" t="s">
        <v>587</v>
      </c>
      <c r="H423" s="169">
        <v>5.6</v>
      </c>
      <c r="L423" s="165"/>
      <c r="M423" s="170"/>
      <c r="N423" s="171"/>
      <c r="O423" s="171"/>
      <c r="P423" s="171"/>
      <c r="Q423" s="171"/>
      <c r="R423" s="171"/>
      <c r="S423" s="171"/>
      <c r="T423" s="172"/>
      <c r="AT423" s="167" t="s">
        <v>157</v>
      </c>
      <c r="AU423" s="167" t="s">
        <v>146</v>
      </c>
      <c r="AV423" s="11" t="s">
        <v>80</v>
      </c>
      <c r="AW423" s="11" t="s">
        <v>35</v>
      </c>
      <c r="AX423" s="11" t="s">
        <v>72</v>
      </c>
      <c r="AY423" s="167" t="s">
        <v>145</v>
      </c>
    </row>
    <row r="424" spans="2:65" s="12" customFormat="1">
      <c r="B424" s="173"/>
      <c r="D424" s="166" t="s">
        <v>157</v>
      </c>
      <c r="E424" s="174" t="s">
        <v>5</v>
      </c>
      <c r="F424" s="175" t="s">
        <v>485</v>
      </c>
      <c r="H424" s="176">
        <v>163.69999999999999</v>
      </c>
      <c r="L424" s="173"/>
      <c r="M424" s="177"/>
      <c r="N424" s="178"/>
      <c r="O424" s="178"/>
      <c r="P424" s="178"/>
      <c r="Q424" s="178"/>
      <c r="R424" s="178"/>
      <c r="S424" s="178"/>
      <c r="T424" s="179"/>
      <c r="AT424" s="174" t="s">
        <v>157</v>
      </c>
      <c r="AU424" s="174" t="s">
        <v>146</v>
      </c>
      <c r="AV424" s="12" t="s">
        <v>146</v>
      </c>
      <c r="AW424" s="12" t="s">
        <v>35</v>
      </c>
      <c r="AX424" s="12" t="s">
        <v>72</v>
      </c>
      <c r="AY424" s="174" t="s">
        <v>145</v>
      </c>
    </row>
    <row r="425" spans="2:65" s="13" customFormat="1">
      <c r="B425" s="180"/>
      <c r="D425" s="166" t="s">
        <v>157</v>
      </c>
      <c r="E425" s="181" t="s">
        <v>5</v>
      </c>
      <c r="F425" s="182" t="s">
        <v>160</v>
      </c>
      <c r="H425" s="183">
        <v>438.78</v>
      </c>
      <c r="L425" s="180"/>
      <c r="M425" s="184"/>
      <c r="N425" s="185"/>
      <c r="O425" s="185"/>
      <c r="P425" s="185"/>
      <c r="Q425" s="185"/>
      <c r="R425" s="185"/>
      <c r="S425" s="185"/>
      <c r="T425" s="186"/>
      <c r="AT425" s="181" t="s">
        <v>157</v>
      </c>
      <c r="AU425" s="181" t="s">
        <v>146</v>
      </c>
      <c r="AV425" s="13" t="s">
        <v>155</v>
      </c>
      <c r="AW425" s="13" t="s">
        <v>35</v>
      </c>
      <c r="AX425" s="13" t="s">
        <v>77</v>
      </c>
      <c r="AY425" s="181" t="s">
        <v>145</v>
      </c>
    </row>
    <row r="426" spans="2:65" s="1" customFormat="1" ht="14.4" customHeight="1">
      <c r="B426" s="153"/>
      <c r="C426" s="187" t="s">
        <v>588</v>
      </c>
      <c r="D426" s="187" t="s">
        <v>250</v>
      </c>
      <c r="E426" s="188" t="s">
        <v>589</v>
      </c>
      <c r="F426" s="189" t="s">
        <v>590</v>
      </c>
      <c r="G426" s="190" t="s">
        <v>195</v>
      </c>
      <c r="H426" s="191">
        <v>146.26499999999999</v>
      </c>
      <c r="I426" s="159">
        <v>0</v>
      </c>
      <c r="J426" s="192">
        <f>ROUND(I426*H426,2)</f>
        <v>0</v>
      </c>
      <c r="K426" s="189" t="s">
        <v>5</v>
      </c>
      <c r="L426" s="193"/>
      <c r="M426" s="194" t="s">
        <v>5</v>
      </c>
      <c r="N426" s="195" t="s">
        <v>43</v>
      </c>
      <c r="O426" s="162">
        <v>0</v>
      </c>
      <c r="P426" s="162">
        <f>O426*H426</f>
        <v>0</v>
      </c>
      <c r="Q426" s="162">
        <v>4.0000000000000002E-4</v>
      </c>
      <c r="R426" s="162">
        <f>Q426*H426</f>
        <v>5.8505999999999996E-2</v>
      </c>
      <c r="S426" s="162">
        <v>0</v>
      </c>
      <c r="T426" s="163">
        <f>S426*H426</f>
        <v>0</v>
      </c>
      <c r="AR426" s="24" t="s">
        <v>198</v>
      </c>
      <c r="AT426" s="24" t="s">
        <v>250</v>
      </c>
      <c r="AU426" s="24" t="s">
        <v>146</v>
      </c>
      <c r="AY426" s="24" t="s">
        <v>145</v>
      </c>
      <c r="BE426" s="164">
        <f>IF(N426="základní",J426,0)</f>
        <v>0</v>
      </c>
      <c r="BF426" s="164">
        <f>IF(N426="snížená",J426,0)</f>
        <v>0</v>
      </c>
      <c r="BG426" s="164">
        <f>IF(N426="zákl. přenesená",J426,0)</f>
        <v>0</v>
      </c>
      <c r="BH426" s="164">
        <f>IF(N426="sníž. přenesená",J426,0)</f>
        <v>0</v>
      </c>
      <c r="BI426" s="164">
        <f>IF(N426="nulová",J426,0)</f>
        <v>0</v>
      </c>
      <c r="BJ426" s="24" t="s">
        <v>77</v>
      </c>
      <c r="BK426" s="164">
        <f>ROUND(I426*H426,2)</f>
        <v>0</v>
      </c>
      <c r="BL426" s="24" t="s">
        <v>155</v>
      </c>
      <c r="BM426" s="24" t="s">
        <v>591</v>
      </c>
    </row>
    <row r="427" spans="2:65" s="11" customFormat="1">
      <c r="B427" s="165"/>
      <c r="D427" s="166" t="s">
        <v>157</v>
      </c>
      <c r="E427" s="167" t="s">
        <v>5</v>
      </c>
      <c r="F427" s="168" t="s">
        <v>592</v>
      </c>
      <c r="H427" s="169">
        <v>5.67</v>
      </c>
      <c r="L427" s="165"/>
      <c r="M427" s="170"/>
      <c r="N427" s="171"/>
      <c r="O427" s="171"/>
      <c r="P427" s="171"/>
      <c r="Q427" s="171"/>
      <c r="R427" s="171"/>
      <c r="S427" s="171"/>
      <c r="T427" s="172"/>
      <c r="AT427" s="167" t="s">
        <v>157</v>
      </c>
      <c r="AU427" s="167" t="s">
        <v>146</v>
      </c>
      <c r="AV427" s="11" t="s">
        <v>80</v>
      </c>
      <c r="AW427" s="11" t="s">
        <v>35</v>
      </c>
      <c r="AX427" s="11" t="s">
        <v>72</v>
      </c>
      <c r="AY427" s="167" t="s">
        <v>145</v>
      </c>
    </row>
    <row r="428" spans="2:65" s="11" customFormat="1">
      <c r="B428" s="165"/>
      <c r="D428" s="166" t="s">
        <v>157</v>
      </c>
      <c r="E428" s="167" t="s">
        <v>5</v>
      </c>
      <c r="F428" s="168" t="s">
        <v>593</v>
      </c>
      <c r="H428" s="169">
        <v>3.9689999999999999</v>
      </c>
      <c r="L428" s="165"/>
      <c r="M428" s="170"/>
      <c r="N428" s="171"/>
      <c r="O428" s="171"/>
      <c r="P428" s="171"/>
      <c r="Q428" s="171"/>
      <c r="R428" s="171"/>
      <c r="S428" s="171"/>
      <c r="T428" s="172"/>
      <c r="AT428" s="167" t="s">
        <v>157</v>
      </c>
      <c r="AU428" s="167" t="s">
        <v>146</v>
      </c>
      <c r="AV428" s="11" t="s">
        <v>80</v>
      </c>
      <c r="AW428" s="11" t="s">
        <v>35</v>
      </c>
      <c r="AX428" s="11" t="s">
        <v>72</v>
      </c>
      <c r="AY428" s="167" t="s">
        <v>145</v>
      </c>
    </row>
    <row r="429" spans="2:65" s="12" customFormat="1">
      <c r="B429" s="173"/>
      <c r="D429" s="166" t="s">
        <v>157</v>
      </c>
      <c r="E429" s="174" t="s">
        <v>5</v>
      </c>
      <c r="F429" s="175" t="s">
        <v>460</v>
      </c>
      <c r="H429" s="176">
        <v>9.6389999999999993</v>
      </c>
      <c r="L429" s="173"/>
      <c r="M429" s="177"/>
      <c r="N429" s="178"/>
      <c r="O429" s="178"/>
      <c r="P429" s="178"/>
      <c r="Q429" s="178"/>
      <c r="R429" s="178"/>
      <c r="S429" s="178"/>
      <c r="T429" s="179"/>
      <c r="AT429" s="174" t="s">
        <v>157</v>
      </c>
      <c r="AU429" s="174" t="s">
        <v>146</v>
      </c>
      <c r="AV429" s="12" t="s">
        <v>146</v>
      </c>
      <c r="AW429" s="12" t="s">
        <v>35</v>
      </c>
      <c r="AX429" s="12" t="s">
        <v>72</v>
      </c>
      <c r="AY429" s="174" t="s">
        <v>145</v>
      </c>
    </row>
    <row r="430" spans="2:65" s="11" customFormat="1">
      <c r="B430" s="165"/>
      <c r="D430" s="166" t="s">
        <v>157</v>
      </c>
      <c r="E430" s="167" t="s">
        <v>5</v>
      </c>
      <c r="F430" s="168" t="s">
        <v>594</v>
      </c>
      <c r="H430" s="169">
        <v>4.95</v>
      </c>
      <c r="L430" s="165"/>
      <c r="M430" s="170"/>
      <c r="N430" s="171"/>
      <c r="O430" s="171"/>
      <c r="P430" s="171"/>
      <c r="Q430" s="171"/>
      <c r="R430" s="171"/>
      <c r="S430" s="171"/>
      <c r="T430" s="172"/>
      <c r="AT430" s="167" t="s">
        <v>157</v>
      </c>
      <c r="AU430" s="167" t="s">
        <v>146</v>
      </c>
      <c r="AV430" s="11" t="s">
        <v>80</v>
      </c>
      <c r="AW430" s="11" t="s">
        <v>35</v>
      </c>
      <c r="AX430" s="11" t="s">
        <v>72</v>
      </c>
      <c r="AY430" s="167" t="s">
        <v>145</v>
      </c>
    </row>
    <row r="431" spans="2:65" s="11" customFormat="1">
      <c r="B431" s="165"/>
      <c r="D431" s="166" t="s">
        <v>157</v>
      </c>
      <c r="E431" s="167" t="s">
        <v>5</v>
      </c>
      <c r="F431" s="168" t="s">
        <v>595</v>
      </c>
      <c r="H431" s="169">
        <v>8.3160000000000007</v>
      </c>
      <c r="L431" s="165"/>
      <c r="M431" s="170"/>
      <c r="N431" s="171"/>
      <c r="O431" s="171"/>
      <c r="P431" s="171"/>
      <c r="Q431" s="171"/>
      <c r="R431" s="171"/>
      <c r="S431" s="171"/>
      <c r="T431" s="172"/>
      <c r="AT431" s="167" t="s">
        <v>157</v>
      </c>
      <c r="AU431" s="167" t="s">
        <v>146</v>
      </c>
      <c r="AV431" s="11" t="s">
        <v>80</v>
      </c>
      <c r="AW431" s="11" t="s">
        <v>35</v>
      </c>
      <c r="AX431" s="11" t="s">
        <v>72</v>
      </c>
      <c r="AY431" s="167" t="s">
        <v>145</v>
      </c>
    </row>
    <row r="432" spans="2:65" s="12" customFormat="1">
      <c r="B432" s="173"/>
      <c r="D432" s="166" t="s">
        <v>157</v>
      </c>
      <c r="E432" s="174" t="s">
        <v>5</v>
      </c>
      <c r="F432" s="175" t="s">
        <v>465</v>
      </c>
      <c r="H432" s="176">
        <v>13.266</v>
      </c>
      <c r="L432" s="173"/>
      <c r="M432" s="177"/>
      <c r="N432" s="178"/>
      <c r="O432" s="178"/>
      <c r="P432" s="178"/>
      <c r="Q432" s="178"/>
      <c r="R432" s="178"/>
      <c r="S432" s="178"/>
      <c r="T432" s="179"/>
      <c r="AT432" s="174" t="s">
        <v>157</v>
      </c>
      <c r="AU432" s="174" t="s">
        <v>146</v>
      </c>
      <c r="AV432" s="12" t="s">
        <v>146</v>
      </c>
      <c r="AW432" s="12" t="s">
        <v>35</v>
      </c>
      <c r="AX432" s="12" t="s">
        <v>72</v>
      </c>
      <c r="AY432" s="174" t="s">
        <v>145</v>
      </c>
    </row>
    <row r="433" spans="2:65" s="11" customFormat="1">
      <c r="B433" s="165"/>
      <c r="D433" s="166" t="s">
        <v>157</v>
      </c>
      <c r="E433" s="167" t="s">
        <v>5</v>
      </c>
      <c r="F433" s="168" t="s">
        <v>596</v>
      </c>
      <c r="H433" s="169">
        <v>43.658999999999999</v>
      </c>
      <c r="L433" s="165"/>
      <c r="M433" s="170"/>
      <c r="N433" s="171"/>
      <c r="O433" s="171"/>
      <c r="P433" s="171"/>
      <c r="Q433" s="171"/>
      <c r="R433" s="171"/>
      <c r="S433" s="171"/>
      <c r="T433" s="172"/>
      <c r="AT433" s="167" t="s">
        <v>157</v>
      </c>
      <c r="AU433" s="167" t="s">
        <v>146</v>
      </c>
      <c r="AV433" s="11" t="s">
        <v>80</v>
      </c>
      <c r="AW433" s="11" t="s">
        <v>35</v>
      </c>
      <c r="AX433" s="11" t="s">
        <v>72</v>
      </c>
      <c r="AY433" s="167" t="s">
        <v>145</v>
      </c>
    </row>
    <row r="434" spans="2:65" s="11" customFormat="1">
      <c r="B434" s="165"/>
      <c r="D434" s="166" t="s">
        <v>157</v>
      </c>
      <c r="E434" s="167" t="s">
        <v>5</v>
      </c>
      <c r="F434" s="168" t="s">
        <v>597</v>
      </c>
      <c r="H434" s="169">
        <v>12.882999999999999</v>
      </c>
      <c r="L434" s="165"/>
      <c r="M434" s="170"/>
      <c r="N434" s="171"/>
      <c r="O434" s="171"/>
      <c r="P434" s="171"/>
      <c r="Q434" s="171"/>
      <c r="R434" s="171"/>
      <c r="S434" s="171"/>
      <c r="T434" s="172"/>
      <c r="AT434" s="167" t="s">
        <v>157</v>
      </c>
      <c r="AU434" s="167" t="s">
        <v>146</v>
      </c>
      <c r="AV434" s="11" t="s">
        <v>80</v>
      </c>
      <c r="AW434" s="11" t="s">
        <v>35</v>
      </c>
      <c r="AX434" s="11" t="s">
        <v>72</v>
      </c>
      <c r="AY434" s="167" t="s">
        <v>145</v>
      </c>
    </row>
    <row r="435" spans="2:65" s="11" customFormat="1">
      <c r="B435" s="165"/>
      <c r="D435" s="166" t="s">
        <v>157</v>
      </c>
      <c r="E435" s="167" t="s">
        <v>5</v>
      </c>
      <c r="F435" s="168" t="s">
        <v>598</v>
      </c>
      <c r="H435" s="169">
        <v>7.6159999999999997</v>
      </c>
      <c r="L435" s="165"/>
      <c r="M435" s="170"/>
      <c r="N435" s="171"/>
      <c r="O435" s="171"/>
      <c r="P435" s="171"/>
      <c r="Q435" s="171"/>
      <c r="R435" s="171"/>
      <c r="S435" s="171"/>
      <c r="T435" s="172"/>
      <c r="AT435" s="167" t="s">
        <v>157</v>
      </c>
      <c r="AU435" s="167" t="s">
        <v>146</v>
      </c>
      <c r="AV435" s="11" t="s">
        <v>80</v>
      </c>
      <c r="AW435" s="11" t="s">
        <v>35</v>
      </c>
      <c r="AX435" s="11" t="s">
        <v>72</v>
      </c>
      <c r="AY435" s="167" t="s">
        <v>145</v>
      </c>
    </row>
    <row r="436" spans="2:65" s="11" customFormat="1">
      <c r="B436" s="165"/>
      <c r="D436" s="166" t="s">
        <v>157</v>
      </c>
      <c r="E436" s="167" t="s">
        <v>5</v>
      </c>
      <c r="F436" s="168" t="s">
        <v>599</v>
      </c>
      <c r="H436" s="169">
        <v>1.5840000000000001</v>
      </c>
      <c r="L436" s="165"/>
      <c r="M436" s="170"/>
      <c r="N436" s="171"/>
      <c r="O436" s="171"/>
      <c r="P436" s="171"/>
      <c r="Q436" s="171"/>
      <c r="R436" s="171"/>
      <c r="S436" s="171"/>
      <c r="T436" s="172"/>
      <c r="AT436" s="167" t="s">
        <v>157</v>
      </c>
      <c r="AU436" s="167" t="s">
        <v>146</v>
      </c>
      <c r="AV436" s="11" t="s">
        <v>80</v>
      </c>
      <c r="AW436" s="11" t="s">
        <v>35</v>
      </c>
      <c r="AX436" s="11" t="s">
        <v>72</v>
      </c>
      <c r="AY436" s="167" t="s">
        <v>145</v>
      </c>
    </row>
    <row r="437" spans="2:65" s="11" customFormat="1">
      <c r="B437" s="165"/>
      <c r="D437" s="166" t="s">
        <v>157</v>
      </c>
      <c r="E437" s="167" t="s">
        <v>5</v>
      </c>
      <c r="F437" s="168" t="s">
        <v>600</v>
      </c>
      <c r="H437" s="169">
        <v>2.4750000000000001</v>
      </c>
      <c r="L437" s="165"/>
      <c r="M437" s="170"/>
      <c r="N437" s="171"/>
      <c r="O437" s="171"/>
      <c r="P437" s="171"/>
      <c r="Q437" s="171"/>
      <c r="R437" s="171"/>
      <c r="S437" s="171"/>
      <c r="T437" s="172"/>
      <c r="AT437" s="167" t="s">
        <v>157</v>
      </c>
      <c r="AU437" s="167" t="s">
        <v>146</v>
      </c>
      <c r="AV437" s="11" t="s">
        <v>80</v>
      </c>
      <c r="AW437" s="11" t="s">
        <v>35</v>
      </c>
      <c r="AX437" s="11" t="s">
        <v>72</v>
      </c>
      <c r="AY437" s="167" t="s">
        <v>145</v>
      </c>
    </row>
    <row r="438" spans="2:65" s="12" customFormat="1">
      <c r="B438" s="173"/>
      <c r="D438" s="166" t="s">
        <v>157</v>
      </c>
      <c r="E438" s="174" t="s">
        <v>5</v>
      </c>
      <c r="F438" s="175" t="s">
        <v>167</v>
      </c>
      <c r="H438" s="176">
        <v>68.216999999999999</v>
      </c>
      <c r="L438" s="173"/>
      <c r="M438" s="177"/>
      <c r="N438" s="178"/>
      <c r="O438" s="178"/>
      <c r="P438" s="178"/>
      <c r="Q438" s="178"/>
      <c r="R438" s="178"/>
      <c r="S438" s="178"/>
      <c r="T438" s="179"/>
      <c r="AT438" s="174" t="s">
        <v>157</v>
      </c>
      <c r="AU438" s="174" t="s">
        <v>146</v>
      </c>
      <c r="AV438" s="12" t="s">
        <v>146</v>
      </c>
      <c r="AW438" s="12" t="s">
        <v>35</v>
      </c>
      <c r="AX438" s="12" t="s">
        <v>72</v>
      </c>
      <c r="AY438" s="174" t="s">
        <v>145</v>
      </c>
    </row>
    <row r="439" spans="2:65" s="11" customFormat="1">
      <c r="B439" s="165"/>
      <c r="D439" s="166" t="s">
        <v>157</v>
      </c>
      <c r="E439" s="167" t="s">
        <v>5</v>
      </c>
      <c r="F439" s="168" t="s">
        <v>601</v>
      </c>
      <c r="H439" s="169">
        <v>35.343000000000004</v>
      </c>
      <c r="L439" s="165"/>
      <c r="M439" s="170"/>
      <c r="N439" s="171"/>
      <c r="O439" s="171"/>
      <c r="P439" s="171"/>
      <c r="Q439" s="171"/>
      <c r="R439" s="171"/>
      <c r="S439" s="171"/>
      <c r="T439" s="172"/>
      <c r="AT439" s="167" t="s">
        <v>157</v>
      </c>
      <c r="AU439" s="167" t="s">
        <v>146</v>
      </c>
      <c r="AV439" s="11" t="s">
        <v>80</v>
      </c>
      <c r="AW439" s="11" t="s">
        <v>35</v>
      </c>
      <c r="AX439" s="11" t="s">
        <v>72</v>
      </c>
      <c r="AY439" s="167" t="s">
        <v>145</v>
      </c>
    </row>
    <row r="440" spans="2:65" s="11" customFormat="1">
      <c r="B440" s="165"/>
      <c r="D440" s="166" t="s">
        <v>157</v>
      </c>
      <c r="E440" s="167" t="s">
        <v>5</v>
      </c>
      <c r="F440" s="168" t="s">
        <v>602</v>
      </c>
      <c r="H440" s="169">
        <v>17.952000000000002</v>
      </c>
      <c r="L440" s="165"/>
      <c r="M440" s="170"/>
      <c r="N440" s="171"/>
      <c r="O440" s="171"/>
      <c r="P440" s="171"/>
      <c r="Q440" s="171"/>
      <c r="R440" s="171"/>
      <c r="S440" s="171"/>
      <c r="T440" s="172"/>
      <c r="AT440" s="167" t="s">
        <v>157</v>
      </c>
      <c r="AU440" s="167" t="s">
        <v>146</v>
      </c>
      <c r="AV440" s="11" t="s">
        <v>80</v>
      </c>
      <c r="AW440" s="11" t="s">
        <v>35</v>
      </c>
      <c r="AX440" s="11" t="s">
        <v>72</v>
      </c>
      <c r="AY440" s="167" t="s">
        <v>145</v>
      </c>
    </row>
    <row r="441" spans="2:65" s="11" customFormat="1">
      <c r="B441" s="165"/>
      <c r="D441" s="166" t="s">
        <v>157</v>
      </c>
      <c r="E441" s="167" t="s">
        <v>5</v>
      </c>
      <c r="F441" s="168" t="s">
        <v>603</v>
      </c>
      <c r="H441" s="169">
        <v>1.8480000000000001</v>
      </c>
      <c r="L441" s="165"/>
      <c r="M441" s="170"/>
      <c r="N441" s="171"/>
      <c r="O441" s="171"/>
      <c r="P441" s="171"/>
      <c r="Q441" s="171"/>
      <c r="R441" s="171"/>
      <c r="S441" s="171"/>
      <c r="T441" s="172"/>
      <c r="AT441" s="167" t="s">
        <v>157</v>
      </c>
      <c r="AU441" s="167" t="s">
        <v>146</v>
      </c>
      <c r="AV441" s="11" t="s">
        <v>80</v>
      </c>
      <c r="AW441" s="11" t="s">
        <v>35</v>
      </c>
      <c r="AX441" s="11" t="s">
        <v>72</v>
      </c>
      <c r="AY441" s="167" t="s">
        <v>145</v>
      </c>
    </row>
    <row r="442" spans="2:65" s="12" customFormat="1">
      <c r="B442" s="173"/>
      <c r="D442" s="166" t="s">
        <v>157</v>
      </c>
      <c r="E442" s="174" t="s">
        <v>5</v>
      </c>
      <c r="F442" s="175" t="s">
        <v>485</v>
      </c>
      <c r="H442" s="176">
        <v>55.143000000000001</v>
      </c>
      <c r="L442" s="173"/>
      <c r="M442" s="177"/>
      <c r="N442" s="178"/>
      <c r="O442" s="178"/>
      <c r="P442" s="178"/>
      <c r="Q442" s="178"/>
      <c r="R442" s="178"/>
      <c r="S442" s="178"/>
      <c r="T442" s="179"/>
      <c r="AT442" s="174" t="s">
        <v>157</v>
      </c>
      <c r="AU442" s="174" t="s">
        <v>146</v>
      </c>
      <c r="AV442" s="12" t="s">
        <v>146</v>
      </c>
      <c r="AW442" s="12" t="s">
        <v>35</v>
      </c>
      <c r="AX442" s="12" t="s">
        <v>72</v>
      </c>
      <c r="AY442" s="174" t="s">
        <v>145</v>
      </c>
    </row>
    <row r="443" spans="2:65" s="13" customFormat="1">
      <c r="B443" s="180"/>
      <c r="D443" s="166" t="s">
        <v>157</v>
      </c>
      <c r="E443" s="181" t="s">
        <v>5</v>
      </c>
      <c r="F443" s="182" t="s">
        <v>160</v>
      </c>
      <c r="H443" s="183">
        <v>146.26499999999999</v>
      </c>
      <c r="L443" s="180"/>
      <c r="M443" s="184"/>
      <c r="N443" s="185"/>
      <c r="O443" s="185"/>
      <c r="P443" s="185"/>
      <c r="Q443" s="185"/>
      <c r="R443" s="185"/>
      <c r="S443" s="185"/>
      <c r="T443" s="186"/>
      <c r="AT443" s="181" t="s">
        <v>157</v>
      </c>
      <c r="AU443" s="181" t="s">
        <v>146</v>
      </c>
      <c r="AV443" s="13" t="s">
        <v>155</v>
      </c>
      <c r="AW443" s="13" t="s">
        <v>35</v>
      </c>
      <c r="AX443" s="13" t="s">
        <v>77</v>
      </c>
      <c r="AY443" s="181" t="s">
        <v>145</v>
      </c>
    </row>
    <row r="444" spans="2:65" s="1" customFormat="1" ht="45.65" customHeight="1">
      <c r="B444" s="153"/>
      <c r="C444" s="154" t="s">
        <v>604</v>
      </c>
      <c r="D444" s="154" t="s">
        <v>150</v>
      </c>
      <c r="E444" s="155" t="s">
        <v>605</v>
      </c>
      <c r="F444" s="156" t="s">
        <v>606</v>
      </c>
      <c r="G444" s="157" t="s">
        <v>170</v>
      </c>
      <c r="H444" s="158">
        <v>174.465</v>
      </c>
      <c r="I444" s="159">
        <v>0</v>
      </c>
      <c r="J444" s="159">
        <f>ROUND(I444*H444,2)</f>
        <v>0</v>
      </c>
      <c r="K444" s="156" t="s">
        <v>1812</v>
      </c>
      <c r="L444" s="39"/>
      <c r="M444" s="160" t="s">
        <v>5</v>
      </c>
      <c r="N444" s="161" t="s">
        <v>43</v>
      </c>
      <c r="O444" s="162">
        <v>0.37</v>
      </c>
      <c r="P444" s="162">
        <f>O444*H444</f>
        <v>64.552049999999994</v>
      </c>
      <c r="Q444" s="162">
        <v>3.313E-3</v>
      </c>
      <c r="R444" s="162">
        <f>Q444*H444</f>
        <v>0.57800254500000003</v>
      </c>
      <c r="S444" s="162">
        <v>0</v>
      </c>
      <c r="T444" s="163">
        <f>S444*H444</f>
        <v>0</v>
      </c>
      <c r="AR444" s="24" t="s">
        <v>155</v>
      </c>
      <c r="AT444" s="24" t="s">
        <v>150</v>
      </c>
      <c r="AU444" s="24" t="s">
        <v>146</v>
      </c>
      <c r="AY444" s="24" t="s">
        <v>145</v>
      </c>
      <c r="BE444" s="164">
        <f>IF(N444="základní",J444,0)</f>
        <v>0</v>
      </c>
      <c r="BF444" s="164">
        <f>IF(N444="snížená",J444,0)</f>
        <v>0</v>
      </c>
      <c r="BG444" s="164">
        <f>IF(N444="zákl. přenesená",J444,0)</f>
        <v>0</v>
      </c>
      <c r="BH444" s="164">
        <f>IF(N444="sníž. přenesená",J444,0)</f>
        <v>0</v>
      </c>
      <c r="BI444" s="164">
        <f>IF(N444="nulová",J444,0)</f>
        <v>0</v>
      </c>
      <c r="BJ444" s="24" t="s">
        <v>77</v>
      </c>
      <c r="BK444" s="164">
        <f>ROUND(I444*H444,2)</f>
        <v>0</v>
      </c>
      <c r="BL444" s="24" t="s">
        <v>155</v>
      </c>
      <c r="BM444" s="24" t="s">
        <v>607</v>
      </c>
    </row>
    <row r="445" spans="2:65" s="11" customFormat="1">
      <c r="B445" s="165"/>
      <c r="D445" s="166" t="s">
        <v>157</v>
      </c>
      <c r="E445" s="167" t="s">
        <v>5</v>
      </c>
      <c r="F445" s="168" t="s">
        <v>608</v>
      </c>
      <c r="H445" s="169">
        <v>6.3</v>
      </c>
      <c r="L445" s="165"/>
      <c r="M445" s="170"/>
      <c r="N445" s="171"/>
      <c r="O445" s="171"/>
      <c r="P445" s="171"/>
      <c r="Q445" s="171"/>
      <c r="R445" s="171"/>
      <c r="S445" s="171"/>
      <c r="T445" s="172"/>
      <c r="AT445" s="167" t="s">
        <v>157</v>
      </c>
      <c r="AU445" s="167" t="s">
        <v>146</v>
      </c>
      <c r="AV445" s="11" t="s">
        <v>80</v>
      </c>
      <c r="AW445" s="11" t="s">
        <v>35</v>
      </c>
      <c r="AX445" s="11" t="s">
        <v>72</v>
      </c>
      <c r="AY445" s="167" t="s">
        <v>145</v>
      </c>
    </row>
    <row r="446" spans="2:65" s="12" customFormat="1">
      <c r="B446" s="173"/>
      <c r="D446" s="166" t="s">
        <v>157</v>
      </c>
      <c r="E446" s="174" t="s">
        <v>5</v>
      </c>
      <c r="F446" s="175" t="s">
        <v>460</v>
      </c>
      <c r="H446" s="176">
        <v>6.3</v>
      </c>
      <c r="L446" s="173"/>
      <c r="M446" s="177"/>
      <c r="N446" s="178"/>
      <c r="O446" s="178"/>
      <c r="P446" s="178"/>
      <c r="Q446" s="178"/>
      <c r="R446" s="178"/>
      <c r="S446" s="178"/>
      <c r="T446" s="179"/>
      <c r="AT446" s="174" t="s">
        <v>157</v>
      </c>
      <c r="AU446" s="174" t="s">
        <v>146</v>
      </c>
      <c r="AV446" s="12" t="s">
        <v>146</v>
      </c>
      <c r="AW446" s="12" t="s">
        <v>35</v>
      </c>
      <c r="AX446" s="12" t="s">
        <v>72</v>
      </c>
      <c r="AY446" s="174" t="s">
        <v>145</v>
      </c>
    </row>
    <row r="447" spans="2:65" s="11" customFormat="1">
      <c r="B447" s="165"/>
      <c r="D447" s="166" t="s">
        <v>157</v>
      </c>
      <c r="E447" s="167" t="s">
        <v>5</v>
      </c>
      <c r="F447" s="168" t="s">
        <v>608</v>
      </c>
      <c r="H447" s="169">
        <v>6.3</v>
      </c>
      <c r="L447" s="165"/>
      <c r="M447" s="170"/>
      <c r="N447" s="171"/>
      <c r="O447" s="171"/>
      <c r="P447" s="171"/>
      <c r="Q447" s="171"/>
      <c r="R447" s="171"/>
      <c r="S447" s="171"/>
      <c r="T447" s="172"/>
      <c r="AT447" s="167" t="s">
        <v>157</v>
      </c>
      <c r="AU447" s="167" t="s">
        <v>146</v>
      </c>
      <c r="AV447" s="11" t="s">
        <v>80</v>
      </c>
      <c r="AW447" s="11" t="s">
        <v>35</v>
      </c>
      <c r="AX447" s="11" t="s">
        <v>72</v>
      </c>
      <c r="AY447" s="167" t="s">
        <v>145</v>
      </c>
    </row>
    <row r="448" spans="2:65" s="12" customFormat="1">
      <c r="B448" s="173"/>
      <c r="D448" s="166" t="s">
        <v>157</v>
      </c>
      <c r="E448" s="174" t="s">
        <v>5</v>
      </c>
      <c r="F448" s="175" t="s">
        <v>465</v>
      </c>
      <c r="H448" s="176">
        <v>6.3</v>
      </c>
      <c r="L448" s="173"/>
      <c r="M448" s="177"/>
      <c r="N448" s="178"/>
      <c r="O448" s="178"/>
      <c r="P448" s="178"/>
      <c r="Q448" s="178"/>
      <c r="R448" s="178"/>
      <c r="S448" s="178"/>
      <c r="T448" s="179"/>
      <c r="AT448" s="174" t="s">
        <v>157</v>
      </c>
      <c r="AU448" s="174" t="s">
        <v>146</v>
      </c>
      <c r="AV448" s="12" t="s">
        <v>146</v>
      </c>
      <c r="AW448" s="12" t="s">
        <v>35</v>
      </c>
      <c r="AX448" s="12" t="s">
        <v>72</v>
      </c>
      <c r="AY448" s="174" t="s">
        <v>145</v>
      </c>
    </row>
    <row r="449" spans="2:65" s="11" customFormat="1">
      <c r="B449" s="165"/>
      <c r="D449" s="166" t="s">
        <v>157</v>
      </c>
      <c r="E449" s="167" t="s">
        <v>5</v>
      </c>
      <c r="F449" s="168" t="s">
        <v>609</v>
      </c>
      <c r="H449" s="169">
        <v>14.4</v>
      </c>
      <c r="L449" s="165"/>
      <c r="M449" s="170"/>
      <c r="N449" s="171"/>
      <c r="O449" s="171"/>
      <c r="P449" s="171"/>
      <c r="Q449" s="171"/>
      <c r="R449" s="171"/>
      <c r="S449" s="171"/>
      <c r="T449" s="172"/>
      <c r="AT449" s="167" t="s">
        <v>157</v>
      </c>
      <c r="AU449" s="167" t="s">
        <v>146</v>
      </c>
      <c r="AV449" s="11" t="s">
        <v>80</v>
      </c>
      <c r="AW449" s="11" t="s">
        <v>35</v>
      </c>
      <c r="AX449" s="11" t="s">
        <v>72</v>
      </c>
      <c r="AY449" s="167" t="s">
        <v>145</v>
      </c>
    </row>
    <row r="450" spans="2:65" s="11" customFormat="1">
      <c r="B450" s="165"/>
      <c r="D450" s="166" t="s">
        <v>157</v>
      </c>
      <c r="E450" s="167" t="s">
        <v>5</v>
      </c>
      <c r="F450" s="168" t="s">
        <v>384</v>
      </c>
      <c r="H450" s="169">
        <v>6</v>
      </c>
      <c r="L450" s="165"/>
      <c r="M450" s="170"/>
      <c r="N450" s="171"/>
      <c r="O450" s="171"/>
      <c r="P450" s="171"/>
      <c r="Q450" s="171"/>
      <c r="R450" s="171"/>
      <c r="S450" s="171"/>
      <c r="T450" s="172"/>
      <c r="AT450" s="167" t="s">
        <v>157</v>
      </c>
      <c r="AU450" s="167" t="s">
        <v>146</v>
      </c>
      <c r="AV450" s="11" t="s">
        <v>80</v>
      </c>
      <c r="AW450" s="11" t="s">
        <v>35</v>
      </c>
      <c r="AX450" s="11" t="s">
        <v>72</v>
      </c>
      <c r="AY450" s="167" t="s">
        <v>145</v>
      </c>
    </row>
    <row r="451" spans="2:65" s="11" customFormat="1">
      <c r="B451" s="165"/>
      <c r="D451" s="166" t="s">
        <v>157</v>
      </c>
      <c r="E451" s="167" t="s">
        <v>5</v>
      </c>
      <c r="F451" s="168" t="s">
        <v>390</v>
      </c>
      <c r="H451" s="169">
        <v>8.01</v>
      </c>
      <c r="L451" s="165"/>
      <c r="M451" s="170"/>
      <c r="N451" s="171"/>
      <c r="O451" s="171"/>
      <c r="P451" s="171"/>
      <c r="Q451" s="171"/>
      <c r="R451" s="171"/>
      <c r="S451" s="171"/>
      <c r="T451" s="172"/>
      <c r="AT451" s="167" t="s">
        <v>157</v>
      </c>
      <c r="AU451" s="167" t="s">
        <v>146</v>
      </c>
      <c r="AV451" s="11" t="s">
        <v>80</v>
      </c>
      <c r="AW451" s="11" t="s">
        <v>35</v>
      </c>
      <c r="AX451" s="11" t="s">
        <v>72</v>
      </c>
      <c r="AY451" s="167" t="s">
        <v>145</v>
      </c>
    </row>
    <row r="452" spans="2:65" s="12" customFormat="1">
      <c r="B452" s="173"/>
      <c r="D452" s="166" t="s">
        <v>157</v>
      </c>
      <c r="E452" s="174" t="s">
        <v>5</v>
      </c>
      <c r="F452" s="175" t="s">
        <v>167</v>
      </c>
      <c r="H452" s="176">
        <v>28.41</v>
      </c>
      <c r="L452" s="173"/>
      <c r="M452" s="177"/>
      <c r="N452" s="178"/>
      <c r="O452" s="178"/>
      <c r="P452" s="178"/>
      <c r="Q452" s="178"/>
      <c r="R452" s="178"/>
      <c r="S452" s="178"/>
      <c r="T452" s="179"/>
      <c r="AT452" s="174" t="s">
        <v>157</v>
      </c>
      <c r="AU452" s="174" t="s">
        <v>146</v>
      </c>
      <c r="AV452" s="12" t="s">
        <v>146</v>
      </c>
      <c r="AW452" s="12" t="s">
        <v>35</v>
      </c>
      <c r="AX452" s="12" t="s">
        <v>72</v>
      </c>
      <c r="AY452" s="174" t="s">
        <v>145</v>
      </c>
    </row>
    <row r="453" spans="2:65" s="11" customFormat="1">
      <c r="B453" s="165"/>
      <c r="D453" s="166" t="s">
        <v>157</v>
      </c>
      <c r="E453" s="167" t="s">
        <v>5</v>
      </c>
      <c r="F453" s="168" t="s">
        <v>610</v>
      </c>
      <c r="H453" s="169">
        <v>119.7</v>
      </c>
      <c r="L453" s="165"/>
      <c r="M453" s="170"/>
      <c r="N453" s="171"/>
      <c r="O453" s="171"/>
      <c r="P453" s="171"/>
      <c r="Q453" s="171"/>
      <c r="R453" s="171"/>
      <c r="S453" s="171"/>
      <c r="T453" s="172"/>
      <c r="AT453" s="167" t="s">
        <v>157</v>
      </c>
      <c r="AU453" s="167" t="s">
        <v>146</v>
      </c>
      <c r="AV453" s="11" t="s">
        <v>80</v>
      </c>
      <c r="AW453" s="11" t="s">
        <v>35</v>
      </c>
      <c r="AX453" s="11" t="s">
        <v>72</v>
      </c>
      <c r="AY453" s="167" t="s">
        <v>145</v>
      </c>
    </row>
    <row r="454" spans="2:65" s="11" customFormat="1">
      <c r="B454" s="165"/>
      <c r="D454" s="166" t="s">
        <v>157</v>
      </c>
      <c r="E454" s="167" t="s">
        <v>5</v>
      </c>
      <c r="F454" s="168" t="s">
        <v>611</v>
      </c>
      <c r="H454" s="169">
        <v>7.8650000000000002</v>
      </c>
      <c r="L454" s="165"/>
      <c r="M454" s="170"/>
      <c r="N454" s="171"/>
      <c r="O454" s="171"/>
      <c r="P454" s="171"/>
      <c r="Q454" s="171"/>
      <c r="R454" s="171"/>
      <c r="S454" s="171"/>
      <c r="T454" s="172"/>
      <c r="AT454" s="167" t="s">
        <v>157</v>
      </c>
      <c r="AU454" s="167" t="s">
        <v>146</v>
      </c>
      <c r="AV454" s="11" t="s">
        <v>80</v>
      </c>
      <c r="AW454" s="11" t="s">
        <v>35</v>
      </c>
      <c r="AX454" s="11" t="s">
        <v>72</v>
      </c>
      <c r="AY454" s="167" t="s">
        <v>145</v>
      </c>
    </row>
    <row r="455" spans="2:65" s="11" customFormat="1">
      <c r="B455" s="165"/>
      <c r="D455" s="166" t="s">
        <v>157</v>
      </c>
      <c r="E455" s="167" t="s">
        <v>5</v>
      </c>
      <c r="F455" s="168" t="s">
        <v>612</v>
      </c>
      <c r="H455" s="169">
        <v>5.89</v>
      </c>
      <c r="L455" s="165"/>
      <c r="M455" s="170"/>
      <c r="N455" s="171"/>
      <c r="O455" s="171"/>
      <c r="P455" s="171"/>
      <c r="Q455" s="171"/>
      <c r="R455" s="171"/>
      <c r="S455" s="171"/>
      <c r="T455" s="172"/>
      <c r="AT455" s="167" t="s">
        <v>157</v>
      </c>
      <c r="AU455" s="167" t="s">
        <v>146</v>
      </c>
      <c r="AV455" s="11" t="s">
        <v>80</v>
      </c>
      <c r="AW455" s="11" t="s">
        <v>35</v>
      </c>
      <c r="AX455" s="11" t="s">
        <v>72</v>
      </c>
      <c r="AY455" s="167" t="s">
        <v>145</v>
      </c>
    </row>
    <row r="456" spans="2:65" s="12" customFormat="1">
      <c r="B456" s="173"/>
      <c r="D456" s="166" t="s">
        <v>157</v>
      </c>
      <c r="E456" s="174" t="s">
        <v>5</v>
      </c>
      <c r="F456" s="175" t="s">
        <v>485</v>
      </c>
      <c r="H456" s="176">
        <v>133.45500000000001</v>
      </c>
      <c r="L456" s="173"/>
      <c r="M456" s="177"/>
      <c r="N456" s="178"/>
      <c r="O456" s="178"/>
      <c r="P456" s="178"/>
      <c r="Q456" s="178"/>
      <c r="R456" s="178"/>
      <c r="S456" s="178"/>
      <c r="T456" s="179"/>
      <c r="AT456" s="174" t="s">
        <v>157</v>
      </c>
      <c r="AU456" s="174" t="s">
        <v>146</v>
      </c>
      <c r="AV456" s="12" t="s">
        <v>146</v>
      </c>
      <c r="AW456" s="12" t="s">
        <v>35</v>
      </c>
      <c r="AX456" s="12" t="s">
        <v>72</v>
      </c>
      <c r="AY456" s="174" t="s">
        <v>145</v>
      </c>
    </row>
    <row r="457" spans="2:65" s="13" customFormat="1">
      <c r="B457" s="180"/>
      <c r="D457" s="166" t="s">
        <v>157</v>
      </c>
      <c r="E457" s="181" t="s">
        <v>5</v>
      </c>
      <c r="F457" s="182" t="s">
        <v>160</v>
      </c>
      <c r="H457" s="183">
        <v>174.465</v>
      </c>
      <c r="L457" s="180"/>
      <c r="M457" s="184"/>
      <c r="N457" s="185"/>
      <c r="O457" s="185"/>
      <c r="P457" s="185"/>
      <c r="Q457" s="185"/>
      <c r="R457" s="185"/>
      <c r="S457" s="185"/>
      <c r="T457" s="186"/>
      <c r="AT457" s="181" t="s">
        <v>157</v>
      </c>
      <c r="AU457" s="181" t="s">
        <v>146</v>
      </c>
      <c r="AV457" s="13" t="s">
        <v>155</v>
      </c>
      <c r="AW457" s="13" t="s">
        <v>35</v>
      </c>
      <c r="AX457" s="13" t="s">
        <v>77</v>
      </c>
      <c r="AY457" s="181" t="s">
        <v>145</v>
      </c>
    </row>
    <row r="458" spans="2:65" s="1" customFormat="1" ht="22.75" customHeight="1">
      <c r="B458" s="153"/>
      <c r="C458" s="187" t="s">
        <v>613</v>
      </c>
      <c r="D458" s="187" t="s">
        <v>250</v>
      </c>
      <c r="E458" s="188" t="s">
        <v>614</v>
      </c>
      <c r="F458" s="189" t="s">
        <v>615</v>
      </c>
      <c r="G458" s="190" t="s">
        <v>195</v>
      </c>
      <c r="H458" s="191">
        <v>62.737000000000002</v>
      </c>
      <c r="I458" s="159">
        <v>0</v>
      </c>
      <c r="J458" s="192">
        <f>ROUND(I458*H458,2)</f>
        <v>0</v>
      </c>
      <c r="K458" s="156" t="s">
        <v>1812</v>
      </c>
      <c r="L458" s="193"/>
      <c r="M458" s="194" t="s">
        <v>5</v>
      </c>
      <c r="N458" s="195" t="s">
        <v>43</v>
      </c>
      <c r="O458" s="162">
        <v>0</v>
      </c>
      <c r="P458" s="162">
        <f>O458*H458</f>
        <v>0</v>
      </c>
      <c r="Q458" s="162">
        <v>2E-3</v>
      </c>
      <c r="R458" s="162">
        <f>Q458*H458</f>
        <v>0.125474</v>
      </c>
      <c r="S458" s="162">
        <v>0</v>
      </c>
      <c r="T458" s="163">
        <f>S458*H458</f>
        <v>0</v>
      </c>
      <c r="AR458" s="24" t="s">
        <v>198</v>
      </c>
      <c r="AT458" s="24" t="s">
        <v>250</v>
      </c>
      <c r="AU458" s="24" t="s">
        <v>146</v>
      </c>
      <c r="AY458" s="24" t="s">
        <v>145</v>
      </c>
      <c r="BE458" s="164">
        <f>IF(N458="základní",J458,0)</f>
        <v>0</v>
      </c>
      <c r="BF458" s="164">
        <f>IF(N458="snížená",J458,0)</f>
        <v>0</v>
      </c>
      <c r="BG458" s="164">
        <f>IF(N458="zákl. přenesená",J458,0)</f>
        <v>0</v>
      </c>
      <c r="BH458" s="164">
        <f>IF(N458="sníž. přenesená",J458,0)</f>
        <v>0</v>
      </c>
      <c r="BI458" s="164">
        <f>IF(N458="nulová",J458,0)</f>
        <v>0</v>
      </c>
      <c r="BJ458" s="24" t="s">
        <v>77</v>
      </c>
      <c r="BK458" s="164">
        <f>ROUND(I458*H458,2)</f>
        <v>0</v>
      </c>
      <c r="BL458" s="24" t="s">
        <v>155</v>
      </c>
      <c r="BM458" s="24" t="s">
        <v>616</v>
      </c>
    </row>
    <row r="459" spans="2:65" s="11" customFormat="1">
      <c r="B459" s="165"/>
      <c r="D459" s="166" t="s">
        <v>157</v>
      </c>
      <c r="E459" s="167" t="s">
        <v>5</v>
      </c>
      <c r="F459" s="168" t="s">
        <v>617</v>
      </c>
      <c r="H459" s="169">
        <v>2.0790000000000002</v>
      </c>
      <c r="L459" s="165"/>
      <c r="M459" s="170"/>
      <c r="N459" s="171"/>
      <c r="O459" s="171"/>
      <c r="P459" s="171"/>
      <c r="Q459" s="171"/>
      <c r="R459" s="171"/>
      <c r="S459" s="171"/>
      <c r="T459" s="172"/>
      <c r="AT459" s="167" t="s">
        <v>157</v>
      </c>
      <c r="AU459" s="167" t="s">
        <v>146</v>
      </c>
      <c r="AV459" s="11" t="s">
        <v>80</v>
      </c>
      <c r="AW459" s="11" t="s">
        <v>35</v>
      </c>
      <c r="AX459" s="11" t="s">
        <v>72</v>
      </c>
      <c r="AY459" s="167" t="s">
        <v>145</v>
      </c>
    </row>
    <row r="460" spans="2:65" s="12" customFormat="1">
      <c r="B460" s="173"/>
      <c r="D460" s="166" t="s">
        <v>157</v>
      </c>
      <c r="E460" s="174" t="s">
        <v>5</v>
      </c>
      <c r="F460" s="175" t="s">
        <v>460</v>
      </c>
      <c r="H460" s="176">
        <v>2.0790000000000002</v>
      </c>
      <c r="L460" s="173"/>
      <c r="M460" s="177"/>
      <c r="N460" s="178"/>
      <c r="O460" s="178"/>
      <c r="P460" s="178"/>
      <c r="Q460" s="178"/>
      <c r="R460" s="178"/>
      <c r="S460" s="178"/>
      <c r="T460" s="179"/>
      <c r="AT460" s="174" t="s">
        <v>157</v>
      </c>
      <c r="AU460" s="174" t="s">
        <v>146</v>
      </c>
      <c r="AV460" s="12" t="s">
        <v>146</v>
      </c>
      <c r="AW460" s="12" t="s">
        <v>35</v>
      </c>
      <c r="AX460" s="12" t="s">
        <v>72</v>
      </c>
      <c r="AY460" s="174" t="s">
        <v>145</v>
      </c>
    </row>
    <row r="461" spans="2:65" s="11" customFormat="1">
      <c r="B461" s="165"/>
      <c r="D461" s="166" t="s">
        <v>157</v>
      </c>
      <c r="E461" s="167" t="s">
        <v>5</v>
      </c>
      <c r="F461" s="168" t="s">
        <v>617</v>
      </c>
      <c r="H461" s="169">
        <v>2.0790000000000002</v>
      </c>
      <c r="L461" s="165"/>
      <c r="M461" s="170"/>
      <c r="N461" s="171"/>
      <c r="O461" s="171"/>
      <c r="P461" s="171"/>
      <c r="Q461" s="171"/>
      <c r="R461" s="171"/>
      <c r="S461" s="171"/>
      <c r="T461" s="172"/>
      <c r="AT461" s="167" t="s">
        <v>157</v>
      </c>
      <c r="AU461" s="167" t="s">
        <v>146</v>
      </c>
      <c r="AV461" s="11" t="s">
        <v>80</v>
      </c>
      <c r="AW461" s="11" t="s">
        <v>35</v>
      </c>
      <c r="AX461" s="11" t="s">
        <v>72</v>
      </c>
      <c r="AY461" s="167" t="s">
        <v>145</v>
      </c>
    </row>
    <row r="462" spans="2:65" s="12" customFormat="1">
      <c r="B462" s="173"/>
      <c r="D462" s="166" t="s">
        <v>157</v>
      </c>
      <c r="E462" s="174" t="s">
        <v>5</v>
      </c>
      <c r="F462" s="175" t="s">
        <v>465</v>
      </c>
      <c r="H462" s="176">
        <v>2.0790000000000002</v>
      </c>
      <c r="L462" s="173"/>
      <c r="M462" s="177"/>
      <c r="N462" s="178"/>
      <c r="O462" s="178"/>
      <c r="P462" s="178"/>
      <c r="Q462" s="178"/>
      <c r="R462" s="178"/>
      <c r="S462" s="178"/>
      <c r="T462" s="179"/>
      <c r="AT462" s="174" t="s">
        <v>157</v>
      </c>
      <c r="AU462" s="174" t="s">
        <v>146</v>
      </c>
      <c r="AV462" s="12" t="s">
        <v>146</v>
      </c>
      <c r="AW462" s="12" t="s">
        <v>35</v>
      </c>
      <c r="AX462" s="12" t="s">
        <v>72</v>
      </c>
      <c r="AY462" s="174" t="s">
        <v>145</v>
      </c>
    </row>
    <row r="463" spans="2:65" s="11" customFormat="1">
      <c r="B463" s="165"/>
      <c r="D463" s="166" t="s">
        <v>157</v>
      </c>
      <c r="E463" s="167" t="s">
        <v>5</v>
      </c>
      <c r="F463" s="168" t="s">
        <v>618</v>
      </c>
      <c r="H463" s="169">
        <v>4.7519999999999998</v>
      </c>
      <c r="L463" s="165"/>
      <c r="M463" s="170"/>
      <c r="N463" s="171"/>
      <c r="O463" s="171"/>
      <c r="P463" s="171"/>
      <c r="Q463" s="171"/>
      <c r="R463" s="171"/>
      <c r="S463" s="171"/>
      <c r="T463" s="172"/>
      <c r="AT463" s="167" t="s">
        <v>157</v>
      </c>
      <c r="AU463" s="167" t="s">
        <v>146</v>
      </c>
      <c r="AV463" s="11" t="s">
        <v>80</v>
      </c>
      <c r="AW463" s="11" t="s">
        <v>35</v>
      </c>
      <c r="AX463" s="11" t="s">
        <v>72</v>
      </c>
      <c r="AY463" s="167" t="s">
        <v>145</v>
      </c>
    </row>
    <row r="464" spans="2:65" s="11" customFormat="1">
      <c r="B464" s="165"/>
      <c r="D464" s="166" t="s">
        <v>157</v>
      </c>
      <c r="E464" s="167" t="s">
        <v>5</v>
      </c>
      <c r="F464" s="168" t="s">
        <v>619</v>
      </c>
      <c r="H464" s="169">
        <v>1.98</v>
      </c>
      <c r="L464" s="165"/>
      <c r="M464" s="170"/>
      <c r="N464" s="171"/>
      <c r="O464" s="171"/>
      <c r="P464" s="171"/>
      <c r="Q464" s="171"/>
      <c r="R464" s="171"/>
      <c r="S464" s="171"/>
      <c r="T464" s="172"/>
      <c r="AT464" s="167" t="s">
        <v>157</v>
      </c>
      <c r="AU464" s="167" t="s">
        <v>146</v>
      </c>
      <c r="AV464" s="11" t="s">
        <v>80</v>
      </c>
      <c r="AW464" s="11" t="s">
        <v>35</v>
      </c>
      <c r="AX464" s="11" t="s">
        <v>72</v>
      </c>
      <c r="AY464" s="167" t="s">
        <v>145</v>
      </c>
    </row>
    <row r="465" spans="2:65" s="11" customFormat="1">
      <c r="B465" s="165"/>
      <c r="D465" s="166" t="s">
        <v>157</v>
      </c>
      <c r="E465" s="167" t="s">
        <v>5</v>
      </c>
      <c r="F465" s="168" t="s">
        <v>620</v>
      </c>
      <c r="H465" s="169">
        <v>5.9029999999999996</v>
      </c>
      <c r="L465" s="165"/>
      <c r="M465" s="170"/>
      <c r="N465" s="171"/>
      <c r="O465" s="171"/>
      <c r="P465" s="171"/>
      <c r="Q465" s="171"/>
      <c r="R465" s="171"/>
      <c r="S465" s="171"/>
      <c r="T465" s="172"/>
      <c r="AT465" s="167" t="s">
        <v>157</v>
      </c>
      <c r="AU465" s="167" t="s">
        <v>146</v>
      </c>
      <c r="AV465" s="11" t="s">
        <v>80</v>
      </c>
      <c r="AW465" s="11" t="s">
        <v>35</v>
      </c>
      <c r="AX465" s="11" t="s">
        <v>72</v>
      </c>
      <c r="AY465" s="167" t="s">
        <v>145</v>
      </c>
    </row>
    <row r="466" spans="2:65" s="12" customFormat="1">
      <c r="B466" s="173"/>
      <c r="D466" s="166" t="s">
        <v>157</v>
      </c>
      <c r="E466" s="174" t="s">
        <v>5</v>
      </c>
      <c r="F466" s="175" t="s">
        <v>167</v>
      </c>
      <c r="H466" s="176">
        <v>12.635</v>
      </c>
      <c r="L466" s="173"/>
      <c r="M466" s="177"/>
      <c r="N466" s="178"/>
      <c r="O466" s="178"/>
      <c r="P466" s="178"/>
      <c r="Q466" s="178"/>
      <c r="R466" s="178"/>
      <c r="S466" s="178"/>
      <c r="T466" s="179"/>
      <c r="AT466" s="174" t="s">
        <v>157</v>
      </c>
      <c r="AU466" s="174" t="s">
        <v>146</v>
      </c>
      <c r="AV466" s="12" t="s">
        <v>146</v>
      </c>
      <c r="AW466" s="12" t="s">
        <v>35</v>
      </c>
      <c r="AX466" s="12" t="s">
        <v>72</v>
      </c>
      <c r="AY466" s="174" t="s">
        <v>145</v>
      </c>
    </row>
    <row r="467" spans="2:65" s="11" customFormat="1">
      <c r="B467" s="165"/>
      <c r="D467" s="166" t="s">
        <v>157</v>
      </c>
      <c r="E467" s="167" t="s">
        <v>5</v>
      </c>
      <c r="F467" s="168" t="s">
        <v>621</v>
      </c>
      <c r="H467" s="169">
        <v>39.500999999999998</v>
      </c>
      <c r="L467" s="165"/>
      <c r="M467" s="170"/>
      <c r="N467" s="171"/>
      <c r="O467" s="171"/>
      <c r="P467" s="171"/>
      <c r="Q467" s="171"/>
      <c r="R467" s="171"/>
      <c r="S467" s="171"/>
      <c r="T467" s="172"/>
      <c r="AT467" s="167" t="s">
        <v>157</v>
      </c>
      <c r="AU467" s="167" t="s">
        <v>146</v>
      </c>
      <c r="AV467" s="11" t="s">
        <v>80</v>
      </c>
      <c r="AW467" s="11" t="s">
        <v>35</v>
      </c>
      <c r="AX467" s="11" t="s">
        <v>72</v>
      </c>
      <c r="AY467" s="167" t="s">
        <v>145</v>
      </c>
    </row>
    <row r="468" spans="2:65" s="11" customFormat="1">
      <c r="B468" s="165"/>
      <c r="D468" s="166" t="s">
        <v>157</v>
      </c>
      <c r="E468" s="167" t="s">
        <v>5</v>
      </c>
      <c r="F468" s="168" t="s">
        <v>622</v>
      </c>
      <c r="H468" s="169">
        <v>4.4989999999999997</v>
      </c>
      <c r="L468" s="165"/>
      <c r="M468" s="170"/>
      <c r="N468" s="171"/>
      <c r="O468" s="171"/>
      <c r="P468" s="171"/>
      <c r="Q468" s="171"/>
      <c r="R468" s="171"/>
      <c r="S468" s="171"/>
      <c r="T468" s="172"/>
      <c r="AT468" s="167" t="s">
        <v>157</v>
      </c>
      <c r="AU468" s="167" t="s">
        <v>146</v>
      </c>
      <c r="AV468" s="11" t="s">
        <v>80</v>
      </c>
      <c r="AW468" s="11" t="s">
        <v>35</v>
      </c>
      <c r="AX468" s="11" t="s">
        <v>72</v>
      </c>
      <c r="AY468" s="167" t="s">
        <v>145</v>
      </c>
    </row>
    <row r="469" spans="2:65" s="11" customFormat="1">
      <c r="B469" s="165"/>
      <c r="D469" s="166" t="s">
        <v>157</v>
      </c>
      <c r="E469" s="167" t="s">
        <v>5</v>
      </c>
      <c r="F469" s="168" t="s">
        <v>623</v>
      </c>
      <c r="H469" s="169">
        <v>1.944</v>
      </c>
      <c r="L469" s="165"/>
      <c r="M469" s="170"/>
      <c r="N469" s="171"/>
      <c r="O469" s="171"/>
      <c r="P469" s="171"/>
      <c r="Q469" s="171"/>
      <c r="R469" s="171"/>
      <c r="S469" s="171"/>
      <c r="T469" s="172"/>
      <c r="AT469" s="167" t="s">
        <v>157</v>
      </c>
      <c r="AU469" s="167" t="s">
        <v>146</v>
      </c>
      <c r="AV469" s="11" t="s">
        <v>80</v>
      </c>
      <c r="AW469" s="11" t="s">
        <v>35</v>
      </c>
      <c r="AX469" s="11" t="s">
        <v>72</v>
      </c>
      <c r="AY469" s="167" t="s">
        <v>145</v>
      </c>
    </row>
    <row r="470" spans="2:65" s="12" customFormat="1">
      <c r="B470" s="173"/>
      <c r="D470" s="166" t="s">
        <v>157</v>
      </c>
      <c r="E470" s="174" t="s">
        <v>5</v>
      </c>
      <c r="F470" s="175" t="s">
        <v>485</v>
      </c>
      <c r="H470" s="176">
        <v>45.944000000000003</v>
      </c>
      <c r="L470" s="173"/>
      <c r="M470" s="177"/>
      <c r="N470" s="178"/>
      <c r="O470" s="178"/>
      <c r="P470" s="178"/>
      <c r="Q470" s="178"/>
      <c r="R470" s="178"/>
      <c r="S470" s="178"/>
      <c r="T470" s="179"/>
      <c r="AT470" s="174" t="s">
        <v>157</v>
      </c>
      <c r="AU470" s="174" t="s">
        <v>146</v>
      </c>
      <c r="AV470" s="12" t="s">
        <v>146</v>
      </c>
      <c r="AW470" s="12" t="s">
        <v>35</v>
      </c>
      <c r="AX470" s="12" t="s">
        <v>72</v>
      </c>
      <c r="AY470" s="174" t="s">
        <v>145</v>
      </c>
    </row>
    <row r="471" spans="2:65" s="13" customFormat="1">
      <c r="B471" s="180"/>
      <c r="D471" s="166" t="s">
        <v>157</v>
      </c>
      <c r="E471" s="181" t="s">
        <v>5</v>
      </c>
      <c r="F471" s="182" t="s">
        <v>160</v>
      </c>
      <c r="H471" s="183">
        <v>62.737000000000002</v>
      </c>
      <c r="L471" s="180"/>
      <c r="M471" s="184"/>
      <c r="N471" s="185"/>
      <c r="O471" s="185"/>
      <c r="P471" s="185"/>
      <c r="Q471" s="185"/>
      <c r="R471" s="185"/>
      <c r="S471" s="185"/>
      <c r="T471" s="186"/>
      <c r="AT471" s="181" t="s">
        <v>157</v>
      </c>
      <c r="AU471" s="181" t="s">
        <v>146</v>
      </c>
      <c r="AV471" s="13" t="s">
        <v>155</v>
      </c>
      <c r="AW471" s="13" t="s">
        <v>35</v>
      </c>
      <c r="AX471" s="13" t="s">
        <v>77</v>
      </c>
      <c r="AY471" s="181" t="s">
        <v>145</v>
      </c>
    </row>
    <row r="472" spans="2:65" s="1" customFormat="1" ht="22.75" customHeight="1">
      <c r="B472" s="153"/>
      <c r="C472" s="154" t="s">
        <v>624</v>
      </c>
      <c r="D472" s="154" t="s">
        <v>150</v>
      </c>
      <c r="E472" s="155" t="s">
        <v>625</v>
      </c>
      <c r="F472" s="156" t="s">
        <v>626</v>
      </c>
      <c r="G472" s="157" t="s">
        <v>170</v>
      </c>
      <c r="H472" s="158">
        <v>123.8</v>
      </c>
      <c r="I472" s="159">
        <v>0</v>
      </c>
      <c r="J472" s="159">
        <f>ROUND(I472*H472,2)</f>
        <v>0</v>
      </c>
      <c r="K472" s="156" t="s">
        <v>1812</v>
      </c>
      <c r="L472" s="39"/>
      <c r="M472" s="160" t="s">
        <v>5</v>
      </c>
      <c r="N472" s="161" t="s">
        <v>43</v>
      </c>
      <c r="O472" s="162">
        <v>0.23</v>
      </c>
      <c r="P472" s="162">
        <f>O472*H472</f>
        <v>28.474</v>
      </c>
      <c r="Q472" s="162">
        <v>6.0000000000000002E-5</v>
      </c>
      <c r="R472" s="162">
        <f>Q472*H472</f>
        <v>7.4279999999999997E-3</v>
      </c>
      <c r="S472" s="162">
        <v>0</v>
      </c>
      <c r="T472" s="163">
        <f>S472*H472</f>
        <v>0</v>
      </c>
      <c r="AR472" s="24" t="s">
        <v>155</v>
      </c>
      <c r="AT472" s="24" t="s">
        <v>150</v>
      </c>
      <c r="AU472" s="24" t="s">
        <v>146</v>
      </c>
      <c r="AY472" s="24" t="s">
        <v>145</v>
      </c>
      <c r="BE472" s="164">
        <f>IF(N472="základní",J472,0)</f>
        <v>0</v>
      </c>
      <c r="BF472" s="164">
        <f>IF(N472="snížená",J472,0)</f>
        <v>0</v>
      </c>
      <c r="BG472" s="164">
        <f>IF(N472="zákl. přenesená",J472,0)</f>
        <v>0</v>
      </c>
      <c r="BH472" s="164">
        <f>IF(N472="sníž. přenesená",J472,0)</f>
        <v>0</v>
      </c>
      <c r="BI472" s="164">
        <f>IF(N472="nulová",J472,0)</f>
        <v>0</v>
      </c>
      <c r="BJ472" s="24" t="s">
        <v>77</v>
      </c>
      <c r="BK472" s="164">
        <f>ROUND(I472*H472,2)</f>
        <v>0</v>
      </c>
      <c r="BL472" s="24" t="s">
        <v>155</v>
      </c>
      <c r="BM472" s="24" t="s">
        <v>627</v>
      </c>
    </row>
    <row r="473" spans="2:65" s="11" customFormat="1">
      <c r="B473" s="165"/>
      <c r="D473" s="166" t="s">
        <v>157</v>
      </c>
      <c r="E473" s="167" t="s">
        <v>5</v>
      </c>
      <c r="F473" s="168" t="s">
        <v>628</v>
      </c>
      <c r="H473" s="169">
        <v>12.54</v>
      </c>
      <c r="L473" s="165"/>
      <c r="M473" s="170"/>
      <c r="N473" s="171"/>
      <c r="O473" s="171"/>
      <c r="P473" s="171"/>
      <c r="Q473" s="171"/>
      <c r="R473" s="171"/>
      <c r="S473" s="171"/>
      <c r="T473" s="172"/>
      <c r="AT473" s="167" t="s">
        <v>157</v>
      </c>
      <c r="AU473" s="167" t="s">
        <v>146</v>
      </c>
      <c r="AV473" s="11" t="s">
        <v>80</v>
      </c>
      <c r="AW473" s="11" t="s">
        <v>35</v>
      </c>
      <c r="AX473" s="11" t="s">
        <v>72</v>
      </c>
      <c r="AY473" s="167" t="s">
        <v>145</v>
      </c>
    </row>
    <row r="474" spans="2:65" s="11" customFormat="1">
      <c r="B474" s="165"/>
      <c r="D474" s="166" t="s">
        <v>157</v>
      </c>
      <c r="E474" s="167" t="s">
        <v>5</v>
      </c>
      <c r="F474" s="168" t="s">
        <v>629</v>
      </c>
      <c r="H474" s="169">
        <v>4.87</v>
      </c>
      <c r="L474" s="165"/>
      <c r="M474" s="170"/>
      <c r="N474" s="171"/>
      <c r="O474" s="171"/>
      <c r="P474" s="171"/>
      <c r="Q474" s="171"/>
      <c r="R474" s="171"/>
      <c r="S474" s="171"/>
      <c r="T474" s="172"/>
      <c r="AT474" s="167" t="s">
        <v>157</v>
      </c>
      <c r="AU474" s="167" t="s">
        <v>146</v>
      </c>
      <c r="AV474" s="11" t="s">
        <v>80</v>
      </c>
      <c r="AW474" s="11" t="s">
        <v>35</v>
      </c>
      <c r="AX474" s="11" t="s">
        <v>72</v>
      </c>
      <c r="AY474" s="167" t="s">
        <v>145</v>
      </c>
    </row>
    <row r="475" spans="2:65" s="12" customFormat="1">
      <c r="B475" s="173"/>
      <c r="D475" s="166" t="s">
        <v>157</v>
      </c>
      <c r="E475" s="174" t="s">
        <v>5</v>
      </c>
      <c r="F475" s="175" t="s">
        <v>460</v>
      </c>
      <c r="H475" s="176">
        <v>17.41</v>
      </c>
      <c r="L475" s="173"/>
      <c r="M475" s="177"/>
      <c r="N475" s="178"/>
      <c r="O475" s="178"/>
      <c r="P475" s="178"/>
      <c r="Q475" s="178"/>
      <c r="R475" s="178"/>
      <c r="S475" s="178"/>
      <c r="T475" s="179"/>
      <c r="AT475" s="174" t="s">
        <v>157</v>
      </c>
      <c r="AU475" s="174" t="s">
        <v>146</v>
      </c>
      <c r="AV475" s="12" t="s">
        <v>146</v>
      </c>
      <c r="AW475" s="12" t="s">
        <v>35</v>
      </c>
      <c r="AX475" s="12" t="s">
        <v>72</v>
      </c>
      <c r="AY475" s="174" t="s">
        <v>145</v>
      </c>
    </row>
    <row r="476" spans="2:65" s="11" customFormat="1">
      <c r="B476" s="165"/>
      <c r="D476" s="166" t="s">
        <v>157</v>
      </c>
      <c r="E476" s="167" t="s">
        <v>5</v>
      </c>
      <c r="F476" s="168" t="s">
        <v>628</v>
      </c>
      <c r="H476" s="169">
        <v>12.54</v>
      </c>
      <c r="L476" s="165"/>
      <c r="M476" s="170"/>
      <c r="N476" s="171"/>
      <c r="O476" s="171"/>
      <c r="P476" s="171"/>
      <c r="Q476" s="171"/>
      <c r="R476" s="171"/>
      <c r="S476" s="171"/>
      <c r="T476" s="172"/>
      <c r="AT476" s="167" t="s">
        <v>157</v>
      </c>
      <c r="AU476" s="167" t="s">
        <v>146</v>
      </c>
      <c r="AV476" s="11" t="s">
        <v>80</v>
      </c>
      <c r="AW476" s="11" t="s">
        <v>35</v>
      </c>
      <c r="AX476" s="11" t="s">
        <v>72</v>
      </c>
      <c r="AY476" s="167" t="s">
        <v>145</v>
      </c>
    </row>
    <row r="477" spans="2:65" s="11" customFormat="1">
      <c r="B477" s="165"/>
      <c r="D477" s="166" t="s">
        <v>157</v>
      </c>
      <c r="E477" s="167" t="s">
        <v>5</v>
      </c>
      <c r="F477" s="168" t="s">
        <v>629</v>
      </c>
      <c r="H477" s="169">
        <v>4.87</v>
      </c>
      <c r="L477" s="165"/>
      <c r="M477" s="170"/>
      <c r="N477" s="171"/>
      <c r="O477" s="171"/>
      <c r="P477" s="171"/>
      <c r="Q477" s="171"/>
      <c r="R477" s="171"/>
      <c r="S477" s="171"/>
      <c r="T477" s="172"/>
      <c r="AT477" s="167" t="s">
        <v>157</v>
      </c>
      <c r="AU477" s="167" t="s">
        <v>146</v>
      </c>
      <c r="AV477" s="11" t="s">
        <v>80</v>
      </c>
      <c r="AW477" s="11" t="s">
        <v>35</v>
      </c>
      <c r="AX477" s="11" t="s">
        <v>72</v>
      </c>
      <c r="AY477" s="167" t="s">
        <v>145</v>
      </c>
    </row>
    <row r="478" spans="2:65" s="12" customFormat="1">
      <c r="B478" s="173"/>
      <c r="D478" s="166" t="s">
        <v>157</v>
      </c>
      <c r="E478" s="174" t="s">
        <v>5</v>
      </c>
      <c r="F478" s="175" t="s">
        <v>465</v>
      </c>
      <c r="H478" s="176">
        <v>17.41</v>
      </c>
      <c r="L478" s="173"/>
      <c r="M478" s="177"/>
      <c r="N478" s="178"/>
      <c r="O478" s="178"/>
      <c r="P478" s="178"/>
      <c r="Q478" s="178"/>
      <c r="R478" s="178"/>
      <c r="S478" s="178"/>
      <c r="T478" s="179"/>
      <c r="AT478" s="174" t="s">
        <v>157</v>
      </c>
      <c r="AU478" s="174" t="s">
        <v>146</v>
      </c>
      <c r="AV478" s="12" t="s">
        <v>146</v>
      </c>
      <c r="AW478" s="12" t="s">
        <v>35</v>
      </c>
      <c r="AX478" s="12" t="s">
        <v>72</v>
      </c>
      <c r="AY478" s="174" t="s">
        <v>145</v>
      </c>
    </row>
    <row r="479" spans="2:65" s="11" customFormat="1">
      <c r="B479" s="165"/>
      <c r="D479" s="166" t="s">
        <v>157</v>
      </c>
      <c r="E479" s="167" t="s">
        <v>5</v>
      </c>
      <c r="F479" s="168" t="s">
        <v>630</v>
      </c>
      <c r="H479" s="169">
        <v>58.18</v>
      </c>
      <c r="L479" s="165"/>
      <c r="M479" s="170"/>
      <c r="N479" s="171"/>
      <c r="O479" s="171"/>
      <c r="P479" s="171"/>
      <c r="Q479" s="171"/>
      <c r="R479" s="171"/>
      <c r="S479" s="171"/>
      <c r="T479" s="172"/>
      <c r="AT479" s="167" t="s">
        <v>157</v>
      </c>
      <c r="AU479" s="167" t="s">
        <v>146</v>
      </c>
      <c r="AV479" s="11" t="s">
        <v>80</v>
      </c>
      <c r="AW479" s="11" t="s">
        <v>35</v>
      </c>
      <c r="AX479" s="11" t="s">
        <v>72</v>
      </c>
      <c r="AY479" s="167" t="s">
        <v>145</v>
      </c>
    </row>
    <row r="480" spans="2:65" s="11" customFormat="1">
      <c r="B480" s="165"/>
      <c r="D480" s="166" t="s">
        <v>157</v>
      </c>
      <c r="E480" s="167" t="s">
        <v>5</v>
      </c>
      <c r="F480" s="168" t="s">
        <v>631</v>
      </c>
      <c r="H480" s="169">
        <v>-14.8</v>
      </c>
      <c r="L480" s="165"/>
      <c r="M480" s="170"/>
      <c r="N480" s="171"/>
      <c r="O480" s="171"/>
      <c r="P480" s="171"/>
      <c r="Q480" s="171"/>
      <c r="R480" s="171"/>
      <c r="S480" s="171"/>
      <c r="T480" s="172"/>
      <c r="AT480" s="167" t="s">
        <v>157</v>
      </c>
      <c r="AU480" s="167" t="s">
        <v>146</v>
      </c>
      <c r="AV480" s="11" t="s">
        <v>80</v>
      </c>
      <c r="AW480" s="11" t="s">
        <v>35</v>
      </c>
      <c r="AX480" s="11" t="s">
        <v>72</v>
      </c>
      <c r="AY480" s="167" t="s">
        <v>145</v>
      </c>
    </row>
    <row r="481" spans="2:65" s="12" customFormat="1">
      <c r="B481" s="173"/>
      <c r="D481" s="166" t="s">
        <v>157</v>
      </c>
      <c r="E481" s="174" t="s">
        <v>5</v>
      </c>
      <c r="F481" s="175" t="s">
        <v>167</v>
      </c>
      <c r="H481" s="176">
        <v>43.38</v>
      </c>
      <c r="L481" s="173"/>
      <c r="M481" s="177"/>
      <c r="N481" s="178"/>
      <c r="O481" s="178"/>
      <c r="P481" s="178"/>
      <c r="Q481" s="178"/>
      <c r="R481" s="178"/>
      <c r="S481" s="178"/>
      <c r="T481" s="179"/>
      <c r="AT481" s="174" t="s">
        <v>157</v>
      </c>
      <c r="AU481" s="174" t="s">
        <v>146</v>
      </c>
      <c r="AV481" s="12" t="s">
        <v>146</v>
      </c>
      <c r="AW481" s="12" t="s">
        <v>35</v>
      </c>
      <c r="AX481" s="12" t="s">
        <v>72</v>
      </c>
      <c r="AY481" s="174" t="s">
        <v>145</v>
      </c>
    </row>
    <row r="482" spans="2:65" s="11" customFormat="1">
      <c r="B482" s="165"/>
      <c r="D482" s="166" t="s">
        <v>157</v>
      </c>
      <c r="E482" s="167" t="s">
        <v>5</v>
      </c>
      <c r="F482" s="168" t="s">
        <v>632</v>
      </c>
      <c r="H482" s="169">
        <v>51.3</v>
      </c>
      <c r="L482" s="165"/>
      <c r="M482" s="170"/>
      <c r="N482" s="171"/>
      <c r="O482" s="171"/>
      <c r="P482" s="171"/>
      <c r="Q482" s="171"/>
      <c r="R482" s="171"/>
      <c r="S482" s="171"/>
      <c r="T482" s="172"/>
      <c r="AT482" s="167" t="s">
        <v>157</v>
      </c>
      <c r="AU482" s="167" t="s">
        <v>146</v>
      </c>
      <c r="AV482" s="11" t="s">
        <v>80</v>
      </c>
      <c r="AW482" s="11" t="s">
        <v>35</v>
      </c>
      <c r="AX482" s="11" t="s">
        <v>72</v>
      </c>
      <c r="AY482" s="167" t="s">
        <v>145</v>
      </c>
    </row>
    <row r="483" spans="2:65" s="11" customFormat="1">
      <c r="B483" s="165"/>
      <c r="D483" s="166" t="s">
        <v>157</v>
      </c>
      <c r="E483" s="167" t="s">
        <v>5</v>
      </c>
      <c r="F483" s="168" t="s">
        <v>633</v>
      </c>
      <c r="H483" s="169">
        <v>-5.7</v>
      </c>
      <c r="L483" s="165"/>
      <c r="M483" s="170"/>
      <c r="N483" s="171"/>
      <c r="O483" s="171"/>
      <c r="P483" s="171"/>
      <c r="Q483" s="171"/>
      <c r="R483" s="171"/>
      <c r="S483" s="171"/>
      <c r="T483" s="172"/>
      <c r="AT483" s="167" t="s">
        <v>157</v>
      </c>
      <c r="AU483" s="167" t="s">
        <v>146</v>
      </c>
      <c r="AV483" s="11" t="s">
        <v>80</v>
      </c>
      <c r="AW483" s="11" t="s">
        <v>35</v>
      </c>
      <c r="AX483" s="11" t="s">
        <v>72</v>
      </c>
      <c r="AY483" s="167" t="s">
        <v>145</v>
      </c>
    </row>
    <row r="484" spans="2:65" s="12" customFormat="1">
      <c r="B484" s="173"/>
      <c r="D484" s="166" t="s">
        <v>157</v>
      </c>
      <c r="E484" s="174" t="s">
        <v>5</v>
      </c>
      <c r="F484" s="175" t="s">
        <v>485</v>
      </c>
      <c r="H484" s="176">
        <v>45.6</v>
      </c>
      <c r="L484" s="173"/>
      <c r="M484" s="177"/>
      <c r="N484" s="178"/>
      <c r="O484" s="178"/>
      <c r="P484" s="178"/>
      <c r="Q484" s="178"/>
      <c r="R484" s="178"/>
      <c r="S484" s="178"/>
      <c r="T484" s="179"/>
      <c r="AT484" s="174" t="s">
        <v>157</v>
      </c>
      <c r="AU484" s="174" t="s">
        <v>146</v>
      </c>
      <c r="AV484" s="12" t="s">
        <v>146</v>
      </c>
      <c r="AW484" s="12" t="s">
        <v>35</v>
      </c>
      <c r="AX484" s="12" t="s">
        <v>72</v>
      </c>
      <c r="AY484" s="174" t="s">
        <v>145</v>
      </c>
    </row>
    <row r="485" spans="2:65" s="13" customFormat="1">
      <c r="B485" s="180"/>
      <c r="D485" s="166" t="s">
        <v>157</v>
      </c>
      <c r="E485" s="181" t="s">
        <v>5</v>
      </c>
      <c r="F485" s="182" t="s">
        <v>160</v>
      </c>
      <c r="H485" s="183">
        <v>123.8</v>
      </c>
      <c r="L485" s="180"/>
      <c r="M485" s="184"/>
      <c r="N485" s="185"/>
      <c r="O485" s="185"/>
      <c r="P485" s="185"/>
      <c r="Q485" s="185"/>
      <c r="R485" s="185"/>
      <c r="S485" s="185"/>
      <c r="T485" s="186"/>
      <c r="AT485" s="181" t="s">
        <v>157</v>
      </c>
      <c r="AU485" s="181" t="s">
        <v>146</v>
      </c>
      <c r="AV485" s="13" t="s">
        <v>155</v>
      </c>
      <c r="AW485" s="13" t="s">
        <v>35</v>
      </c>
      <c r="AX485" s="13" t="s">
        <v>77</v>
      </c>
      <c r="AY485" s="181" t="s">
        <v>145</v>
      </c>
    </row>
    <row r="486" spans="2:65" s="1" customFormat="1" ht="22.75" customHeight="1">
      <c r="B486" s="153"/>
      <c r="C486" s="187" t="s">
        <v>634</v>
      </c>
      <c r="D486" s="187" t="s">
        <v>250</v>
      </c>
      <c r="E486" s="188" t="s">
        <v>635</v>
      </c>
      <c r="F486" s="189" t="s">
        <v>636</v>
      </c>
      <c r="G486" s="190" t="s">
        <v>170</v>
      </c>
      <c r="H486" s="191">
        <v>129.99</v>
      </c>
      <c r="I486" s="159">
        <v>0</v>
      </c>
      <c r="J486" s="192">
        <f>ROUND(I486*H486,2)</f>
        <v>0</v>
      </c>
      <c r="K486" s="156" t="s">
        <v>1812</v>
      </c>
      <c r="L486" s="193"/>
      <c r="M486" s="194" t="s">
        <v>5</v>
      </c>
      <c r="N486" s="195" t="s">
        <v>43</v>
      </c>
      <c r="O486" s="162">
        <v>0</v>
      </c>
      <c r="P486" s="162">
        <f>O486*H486</f>
        <v>0</v>
      </c>
      <c r="Q486" s="162">
        <v>4.2000000000000002E-4</v>
      </c>
      <c r="R486" s="162">
        <f>Q486*H486</f>
        <v>5.4595800000000007E-2</v>
      </c>
      <c r="S486" s="162">
        <v>0</v>
      </c>
      <c r="T486" s="163">
        <f>S486*H486</f>
        <v>0</v>
      </c>
      <c r="AR486" s="24" t="s">
        <v>198</v>
      </c>
      <c r="AT486" s="24" t="s">
        <v>250</v>
      </c>
      <c r="AU486" s="24" t="s">
        <v>146</v>
      </c>
      <c r="AY486" s="24" t="s">
        <v>145</v>
      </c>
      <c r="BE486" s="164">
        <f>IF(N486="základní",J486,0)</f>
        <v>0</v>
      </c>
      <c r="BF486" s="164">
        <f>IF(N486="snížená",J486,0)</f>
        <v>0</v>
      </c>
      <c r="BG486" s="164">
        <f>IF(N486="zákl. přenesená",J486,0)</f>
        <v>0</v>
      </c>
      <c r="BH486" s="164">
        <f>IF(N486="sníž. přenesená",J486,0)</f>
        <v>0</v>
      </c>
      <c r="BI486" s="164">
        <f>IF(N486="nulová",J486,0)</f>
        <v>0</v>
      </c>
      <c r="BJ486" s="24" t="s">
        <v>77</v>
      </c>
      <c r="BK486" s="164">
        <f>ROUND(I486*H486,2)</f>
        <v>0</v>
      </c>
      <c r="BL486" s="24" t="s">
        <v>155</v>
      </c>
      <c r="BM486" s="24" t="s">
        <v>637</v>
      </c>
    </row>
    <row r="487" spans="2:65" s="11" customFormat="1">
      <c r="B487" s="165"/>
      <c r="D487" s="166" t="s">
        <v>157</v>
      </c>
      <c r="E487" s="167" t="s">
        <v>5</v>
      </c>
      <c r="F487" s="168" t="s">
        <v>638</v>
      </c>
      <c r="H487" s="169">
        <v>129.99</v>
      </c>
      <c r="L487" s="165"/>
      <c r="M487" s="170"/>
      <c r="N487" s="171"/>
      <c r="O487" s="171"/>
      <c r="P487" s="171"/>
      <c r="Q487" s="171"/>
      <c r="R487" s="171"/>
      <c r="S487" s="171"/>
      <c r="T487" s="172"/>
      <c r="AT487" s="167" t="s">
        <v>157</v>
      </c>
      <c r="AU487" s="167" t="s">
        <v>146</v>
      </c>
      <c r="AV487" s="11" t="s">
        <v>80</v>
      </c>
      <c r="AW487" s="11" t="s">
        <v>35</v>
      </c>
      <c r="AX487" s="11" t="s">
        <v>77</v>
      </c>
      <c r="AY487" s="167" t="s">
        <v>145</v>
      </c>
    </row>
    <row r="488" spans="2:65" s="1" customFormat="1" ht="22.75" customHeight="1">
      <c r="B488" s="153"/>
      <c r="C488" s="154" t="s">
        <v>639</v>
      </c>
      <c r="D488" s="154" t="s">
        <v>150</v>
      </c>
      <c r="E488" s="155" t="s">
        <v>640</v>
      </c>
      <c r="F488" s="156" t="s">
        <v>641</v>
      </c>
      <c r="G488" s="157" t="s">
        <v>170</v>
      </c>
      <c r="H488" s="158">
        <v>776.01</v>
      </c>
      <c r="I488" s="159">
        <v>0</v>
      </c>
      <c r="J488" s="159">
        <f>ROUND(I488*H488,2)</f>
        <v>0</v>
      </c>
      <c r="K488" s="156" t="s">
        <v>1812</v>
      </c>
      <c r="L488" s="39"/>
      <c r="M488" s="160" t="s">
        <v>5</v>
      </c>
      <c r="N488" s="161" t="s">
        <v>43</v>
      </c>
      <c r="O488" s="162">
        <v>0.14000000000000001</v>
      </c>
      <c r="P488" s="162">
        <f>O488*H488</f>
        <v>108.6414</v>
      </c>
      <c r="Q488" s="162">
        <v>2.5017000000000003E-4</v>
      </c>
      <c r="R488" s="162">
        <f>Q488*H488</f>
        <v>0.1941344217</v>
      </c>
      <c r="S488" s="162">
        <v>0</v>
      </c>
      <c r="T488" s="163">
        <f>S488*H488</f>
        <v>0</v>
      </c>
      <c r="AR488" s="24" t="s">
        <v>155</v>
      </c>
      <c r="AT488" s="24" t="s">
        <v>150</v>
      </c>
      <c r="AU488" s="24" t="s">
        <v>146</v>
      </c>
      <c r="AY488" s="24" t="s">
        <v>145</v>
      </c>
      <c r="BE488" s="164">
        <f>IF(N488="základní",J488,0)</f>
        <v>0</v>
      </c>
      <c r="BF488" s="164">
        <f>IF(N488="snížená",J488,0)</f>
        <v>0</v>
      </c>
      <c r="BG488" s="164">
        <f>IF(N488="zákl. přenesená",J488,0)</f>
        <v>0</v>
      </c>
      <c r="BH488" s="164">
        <f>IF(N488="sníž. přenesená",J488,0)</f>
        <v>0</v>
      </c>
      <c r="BI488" s="164">
        <f>IF(N488="nulová",J488,0)</f>
        <v>0</v>
      </c>
      <c r="BJ488" s="24" t="s">
        <v>77</v>
      </c>
      <c r="BK488" s="164">
        <f>ROUND(I488*H488,2)</f>
        <v>0</v>
      </c>
      <c r="BL488" s="24" t="s">
        <v>155</v>
      </c>
      <c r="BM488" s="24" t="s">
        <v>642</v>
      </c>
    </row>
    <row r="489" spans="2:65" s="11" customFormat="1">
      <c r="B489" s="165"/>
      <c r="D489" s="166" t="s">
        <v>157</v>
      </c>
      <c r="E489" s="167" t="s">
        <v>5</v>
      </c>
      <c r="F489" s="168" t="s">
        <v>643</v>
      </c>
      <c r="H489" s="169">
        <v>71.45</v>
      </c>
      <c r="L489" s="165"/>
      <c r="M489" s="170"/>
      <c r="N489" s="171"/>
      <c r="O489" s="171"/>
      <c r="P489" s="171"/>
      <c r="Q489" s="171"/>
      <c r="R489" s="171"/>
      <c r="S489" s="171"/>
      <c r="T489" s="172"/>
      <c r="AT489" s="167" t="s">
        <v>157</v>
      </c>
      <c r="AU489" s="167" t="s">
        <v>146</v>
      </c>
      <c r="AV489" s="11" t="s">
        <v>80</v>
      </c>
      <c r="AW489" s="11" t="s">
        <v>35</v>
      </c>
      <c r="AX489" s="11" t="s">
        <v>72</v>
      </c>
      <c r="AY489" s="167" t="s">
        <v>145</v>
      </c>
    </row>
    <row r="490" spans="2:65" s="11" customFormat="1">
      <c r="B490" s="165"/>
      <c r="D490" s="166" t="s">
        <v>157</v>
      </c>
      <c r="E490" s="167" t="s">
        <v>5</v>
      </c>
      <c r="F490" s="168" t="s">
        <v>644</v>
      </c>
      <c r="H490" s="169">
        <v>36.700000000000003</v>
      </c>
      <c r="L490" s="165"/>
      <c r="M490" s="170"/>
      <c r="N490" s="171"/>
      <c r="O490" s="171"/>
      <c r="P490" s="171"/>
      <c r="Q490" s="171"/>
      <c r="R490" s="171"/>
      <c r="S490" s="171"/>
      <c r="T490" s="172"/>
      <c r="AT490" s="167" t="s">
        <v>157</v>
      </c>
      <c r="AU490" s="167" t="s">
        <v>146</v>
      </c>
      <c r="AV490" s="11" t="s">
        <v>80</v>
      </c>
      <c r="AW490" s="11" t="s">
        <v>35</v>
      </c>
      <c r="AX490" s="11" t="s">
        <v>72</v>
      </c>
      <c r="AY490" s="167" t="s">
        <v>145</v>
      </c>
    </row>
    <row r="491" spans="2:65" s="11" customFormat="1">
      <c r="B491" s="165"/>
      <c r="D491" s="166" t="s">
        <v>157</v>
      </c>
      <c r="E491" s="167" t="s">
        <v>5</v>
      </c>
      <c r="F491" s="168" t="s">
        <v>645</v>
      </c>
      <c r="H491" s="169">
        <v>54.15</v>
      </c>
      <c r="L491" s="165"/>
      <c r="M491" s="170"/>
      <c r="N491" s="171"/>
      <c r="O491" s="171"/>
      <c r="P491" s="171"/>
      <c r="Q491" s="171"/>
      <c r="R491" s="171"/>
      <c r="S491" s="171"/>
      <c r="T491" s="172"/>
      <c r="AT491" s="167" t="s">
        <v>157</v>
      </c>
      <c r="AU491" s="167" t="s">
        <v>146</v>
      </c>
      <c r="AV491" s="11" t="s">
        <v>80</v>
      </c>
      <c r="AW491" s="11" t="s">
        <v>35</v>
      </c>
      <c r="AX491" s="11" t="s">
        <v>72</v>
      </c>
      <c r="AY491" s="167" t="s">
        <v>145</v>
      </c>
    </row>
    <row r="492" spans="2:65" s="12" customFormat="1">
      <c r="B492" s="173"/>
      <c r="D492" s="166" t="s">
        <v>157</v>
      </c>
      <c r="E492" s="174" t="s">
        <v>5</v>
      </c>
      <c r="F492" s="175" t="s">
        <v>572</v>
      </c>
      <c r="H492" s="176">
        <v>162.30000000000001</v>
      </c>
      <c r="L492" s="173"/>
      <c r="M492" s="177"/>
      <c r="N492" s="178"/>
      <c r="O492" s="178"/>
      <c r="P492" s="178"/>
      <c r="Q492" s="178"/>
      <c r="R492" s="178"/>
      <c r="S492" s="178"/>
      <c r="T492" s="179"/>
      <c r="AT492" s="174" t="s">
        <v>157</v>
      </c>
      <c r="AU492" s="174" t="s">
        <v>146</v>
      </c>
      <c r="AV492" s="12" t="s">
        <v>146</v>
      </c>
      <c r="AW492" s="12" t="s">
        <v>35</v>
      </c>
      <c r="AX492" s="12" t="s">
        <v>72</v>
      </c>
      <c r="AY492" s="174" t="s">
        <v>145</v>
      </c>
    </row>
    <row r="493" spans="2:65" s="11" customFormat="1">
      <c r="B493" s="165"/>
      <c r="D493" s="166" t="s">
        <v>157</v>
      </c>
      <c r="E493" s="167" t="s">
        <v>5</v>
      </c>
      <c r="F493" s="168" t="s">
        <v>579</v>
      </c>
      <c r="H493" s="169">
        <v>18</v>
      </c>
      <c r="L493" s="165"/>
      <c r="M493" s="170"/>
      <c r="N493" s="171"/>
      <c r="O493" s="171"/>
      <c r="P493" s="171"/>
      <c r="Q493" s="171"/>
      <c r="R493" s="171"/>
      <c r="S493" s="171"/>
      <c r="T493" s="172"/>
      <c r="AT493" s="167" t="s">
        <v>157</v>
      </c>
      <c r="AU493" s="167" t="s">
        <v>146</v>
      </c>
      <c r="AV493" s="11" t="s">
        <v>80</v>
      </c>
      <c r="AW493" s="11" t="s">
        <v>35</v>
      </c>
      <c r="AX493" s="11" t="s">
        <v>72</v>
      </c>
      <c r="AY493" s="167" t="s">
        <v>145</v>
      </c>
    </row>
    <row r="494" spans="2:65" s="11" customFormat="1">
      <c r="B494" s="165"/>
      <c r="D494" s="166" t="s">
        <v>157</v>
      </c>
      <c r="E494" s="167" t="s">
        <v>5</v>
      </c>
      <c r="F494" s="168" t="s">
        <v>646</v>
      </c>
      <c r="H494" s="169">
        <v>18.899999999999999</v>
      </c>
      <c r="L494" s="165"/>
      <c r="M494" s="170"/>
      <c r="N494" s="171"/>
      <c r="O494" s="171"/>
      <c r="P494" s="171"/>
      <c r="Q494" s="171"/>
      <c r="R494" s="171"/>
      <c r="S494" s="171"/>
      <c r="T494" s="172"/>
      <c r="AT494" s="167" t="s">
        <v>157</v>
      </c>
      <c r="AU494" s="167" t="s">
        <v>146</v>
      </c>
      <c r="AV494" s="11" t="s">
        <v>80</v>
      </c>
      <c r="AW494" s="11" t="s">
        <v>35</v>
      </c>
      <c r="AX494" s="11" t="s">
        <v>72</v>
      </c>
      <c r="AY494" s="167" t="s">
        <v>145</v>
      </c>
    </row>
    <row r="495" spans="2:65" s="11" customFormat="1">
      <c r="B495" s="165"/>
      <c r="D495" s="166" t="s">
        <v>157</v>
      </c>
      <c r="E495" s="167" t="s">
        <v>5</v>
      </c>
      <c r="F495" s="168" t="s">
        <v>581</v>
      </c>
      <c r="H495" s="169">
        <v>15</v>
      </c>
      <c r="L495" s="165"/>
      <c r="M495" s="170"/>
      <c r="N495" s="171"/>
      <c r="O495" s="171"/>
      <c r="P495" s="171"/>
      <c r="Q495" s="171"/>
      <c r="R495" s="171"/>
      <c r="S495" s="171"/>
      <c r="T495" s="172"/>
      <c r="AT495" s="167" t="s">
        <v>157</v>
      </c>
      <c r="AU495" s="167" t="s">
        <v>146</v>
      </c>
      <c r="AV495" s="11" t="s">
        <v>80</v>
      </c>
      <c r="AW495" s="11" t="s">
        <v>35</v>
      </c>
      <c r="AX495" s="11" t="s">
        <v>72</v>
      </c>
      <c r="AY495" s="167" t="s">
        <v>145</v>
      </c>
    </row>
    <row r="496" spans="2:65" s="11" customFormat="1">
      <c r="B496" s="165"/>
      <c r="D496" s="166" t="s">
        <v>157</v>
      </c>
      <c r="E496" s="167" t="s">
        <v>5</v>
      </c>
      <c r="F496" s="168" t="s">
        <v>647</v>
      </c>
      <c r="H496" s="169">
        <v>31.5</v>
      </c>
      <c r="L496" s="165"/>
      <c r="M496" s="170"/>
      <c r="N496" s="171"/>
      <c r="O496" s="171"/>
      <c r="P496" s="171"/>
      <c r="Q496" s="171"/>
      <c r="R496" s="171"/>
      <c r="S496" s="171"/>
      <c r="T496" s="172"/>
      <c r="AT496" s="167" t="s">
        <v>157</v>
      </c>
      <c r="AU496" s="167" t="s">
        <v>146</v>
      </c>
      <c r="AV496" s="11" t="s">
        <v>80</v>
      </c>
      <c r="AW496" s="11" t="s">
        <v>35</v>
      </c>
      <c r="AX496" s="11" t="s">
        <v>72</v>
      </c>
      <c r="AY496" s="167" t="s">
        <v>145</v>
      </c>
    </row>
    <row r="497" spans="2:65" s="11" customFormat="1">
      <c r="B497" s="165"/>
      <c r="D497" s="166" t="s">
        <v>157</v>
      </c>
      <c r="E497" s="167" t="s">
        <v>5</v>
      </c>
      <c r="F497" s="168" t="s">
        <v>583</v>
      </c>
      <c r="H497" s="169">
        <v>132.30000000000001</v>
      </c>
      <c r="L497" s="165"/>
      <c r="M497" s="170"/>
      <c r="N497" s="171"/>
      <c r="O497" s="171"/>
      <c r="P497" s="171"/>
      <c r="Q497" s="171"/>
      <c r="R497" s="171"/>
      <c r="S497" s="171"/>
      <c r="T497" s="172"/>
      <c r="AT497" s="167" t="s">
        <v>157</v>
      </c>
      <c r="AU497" s="167" t="s">
        <v>146</v>
      </c>
      <c r="AV497" s="11" t="s">
        <v>80</v>
      </c>
      <c r="AW497" s="11" t="s">
        <v>35</v>
      </c>
      <c r="AX497" s="11" t="s">
        <v>72</v>
      </c>
      <c r="AY497" s="167" t="s">
        <v>145</v>
      </c>
    </row>
    <row r="498" spans="2:65" s="11" customFormat="1">
      <c r="B498" s="165"/>
      <c r="D498" s="166" t="s">
        <v>157</v>
      </c>
      <c r="E498" s="167" t="s">
        <v>5</v>
      </c>
      <c r="F498" s="168" t="s">
        <v>385</v>
      </c>
      <c r="H498" s="169">
        <v>36.6</v>
      </c>
      <c r="L498" s="165"/>
      <c r="M498" s="170"/>
      <c r="N498" s="171"/>
      <c r="O498" s="171"/>
      <c r="P498" s="171"/>
      <c r="Q498" s="171"/>
      <c r="R498" s="171"/>
      <c r="S498" s="171"/>
      <c r="T498" s="172"/>
      <c r="AT498" s="167" t="s">
        <v>157</v>
      </c>
      <c r="AU498" s="167" t="s">
        <v>146</v>
      </c>
      <c r="AV498" s="11" t="s">
        <v>80</v>
      </c>
      <c r="AW498" s="11" t="s">
        <v>35</v>
      </c>
      <c r="AX498" s="11" t="s">
        <v>72</v>
      </c>
      <c r="AY498" s="167" t="s">
        <v>145</v>
      </c>
    </row>
    <row r="499" spans="2:65" s="11" customFormat="1">
      <c r="B499" s="165"/>
      <c r="D499" s="166" t="s">
        <v>157</v>
      </c>
      <c r="E499" s="167" t="s">
        <v>5</v>
      </c>
      <c r="F499" s="168" t="s">
        <v>381</v>
      </c>
      <c r="H499" s="169">
        <v>23.08</v>
      </c>
      <c r="L499" s="165"/>
      <c r="M499" s="170"/>
      <c r="N499" s="171"/>
      <c r="O499" s="171"/>
      <c r="P499" s="171"/>
      <c r="Q499" s="171"/>
      <c r="R499" s="171"/>
      <c r="S499" s="171"/>
      <c r="T499" s="172"/>
      <c r="AT499" s="167" t="s">
        <v>157</v>
      </c>
      <c r="AU499" s="167" t="s">
        <v>146</v>
      </c>
      <c r="AV499" s="11" t="s">
        <v>80</v>
      </c>
      <c r="AW499" s="11" t="s">
        <v>35</v>
      </c>
      <c r="AX499" s="11" t="s">
        <v>72</v>
      </c>
      <c r="AY499" s="167" t="s">
        <v>145</v>
      </c>
    </row>
    <row r="500" spans="2:65" s="11" customFormat="1">
      <c r="B500" s="165"/>
      <c r="D500" s="166" t="s">
        <v>157</v>
      </c>
      <c r="E500" s="167" t="s">
        <v>5</v>
      </c>
      <c r="F500" s="168" t="s">
        <v>383</v>
      </c>
      <c r="H500" s="169">
        <v>19.2</v>
      </c>
      <c r="L500" s="165"/>
      <c r="M500" s="170"/>
      <c r="N500" s="171"/>
      <c r="O500" s="171"/>
      <c r="P500" s="171"/>
      <c r="Q500" s="171"/>
      <c r="R500" s="171"/>
      <c r="S500" s="171"/>
      <c r="T500" s="172"/>
      <c r="AT500" s="167" t="s">
        <v>157</v>
      </c>
      <c r="AU500" s="167" t="s">
        <v>146</v>
      </c>
      <c r="AV500" s="11" t="s">
        <v>80</v>
      </c>
      <c r="AW500" s="11" t="s">
        <v>35</v>
      </c>
      <c r="AX500" s="11" t="s">
        <v>72</v>
      </c>
      <c r="AY500" s="167" t="s">
        <v>145</v>
      </c>
    </row>
    <row r="501" spans="2:65" s="11" customFormat="1">
      <c r="B501" s="165"/>
      <c r="D501" s="166" t="s">
        <v>157</v>
      </c>
      <c r="E501" s="167" t="s">
        <v>5</v>
      </c>
      <c r="F501" s="168" t="s">
        <v>384</v>
      </c>
      <c r="H501" s="169">
        <v>6</v>
      </c>
      <c r="L501" s="165"/>
      <c r="M501" s="170"/>
      <c r="N501" s="171"/>
      <c r="O501" s="171"/>
      <c r="P501" s="171"/>
      <c r="Q501" s="171"/>
      <c r="R501" s="171"/>
      <c r="S501" s="171"/>
      <c r="T501" s="172"/>
      <c r="AT501" s="167" t="s">
        <v>157</v>
      </c>
      <c r="AU501" s="167" t="s">
        <v>146</v>
      </c>
      <c r="AV501" s="11" t="s">
        <v>80</v>
      </c>
      <c r="AW501" s="11" t="s">
        <v>35</v>
      </c>
      <c r="AX501" s="11" t="s">
        <v>72</v>
      </c>
      <c r="AY501" s="167" t="s">
        <v>145</v>
      </c>
    </row>
    <row r="502" spans="2:65" s="11" customFormat="1">
      <c r="B502" s="165"/>
      <c r="D502" s="166" t="s">
        <v>157</v>
      </c>
      <c r="E502" s="167" t="s">
        <v>5</v>
      </c>
      <c r="F502" s="168" t="s">
        <v>648</v>
      </c>
      <c r="H502" s="169">
        <v>8.25</v>
      </c>
      <c r="L502" s="165"/>
      <c r="M502" s="170"/>
      <c r="N502" s="171"/>
      <c r="O502" s="171"/>
      <c r="P502" s="171"/>
      <c r="Q502" s="171"/>
      <c r="R502" s="171"/>
      <c r="S502" s="171"/>
      <c r="T502" s="172"/>
      <c r="AT502" s="167" t="s">
        <v>157</v>
      </c>
      <c r="AU502" s="167" t="s">
        <v>146</v>
      </c>
      <c r="AV502" s="11" t="s">
        <v>80</v>
      </c>
      <c r="AW502" s="11" t="s">
        <v>35</v>
      </c>
      <c r="AX502" s="11" t="s">
        <v>72</v>
      </c>
      <c r="AY502" s="167" t="s">
        <v>145</v>
      </c>
    </row>
    <row r="503" spans="2:65" s="11" customFormat="1">
      <c r="B503" s="165"/>
      <c r="D503" s="166" t="s">
        <v>157</v>
      </c>
      <c r="E503" s="167" t="s">
        <v>5</v>
      </c>
      <c r="F503" s="168" t="s">
        <v>585</v>
      </c>
      <c r="H503" s="169">
        <v>7.5</v>
      </c>
      <c r="L503" s="165"/>
      <c r="M503" s="170"/>
      <c r="N503" s="171"/>
      <c r="O503" s="171"/>
      <c r="P503" s="171"/>
      <c r="Q503" s="171"/>
      <c r="R503" s="171"/>
      <c r="S503" s="171"/>
      <c r="T503" s="172"/>
      <c r="AT503" s="167" t="s">
        <v>157</v>
      </c>
      <c r="AU503" s="167" t="s">
        <v>146</v>
      </c>
      <c r="AV503" s="11" t="s">
        <v>80</v>
      </c>
      <c r="AW503" s="11" t="s">
        <v>35</v>
      </c>
      <c r="AX503" s="11" t="s">
        <v>72</v>
      </c>
      <c r="AY503" s="167" t="s">
        <v>145</v>
      </c>
    </row>
    <row r="504" spans="2:65" s="11" customFormat="1">
      <c r="B504" s="165"/>
      <c r="D504" s="166" t="s">
        <v>157</v>
      </c>
      <c r="E504" s="167" t="s">
        <v>5</v>
      </c>
      <c r="F504" s="168" t="s">
        <v>649</v>
      </c>
      <c r="H504" s="169">
        <v>226.8</v>
      </c>
      <c r="L504" s="165"/>
      <c r="M504" s="170"/>
      <c r="N504" s="171"/>
      <c r="O504" s="171"/>
      <c r="P504" s="171"/>
      <c r="Q504" s="171"/>
      <c r="R504" s="171"/>
      <c r="S504" s="171"/>
      <c r="T504" s="172"/>
      <c r="AT504" s="167" t="s">
        <v>157</v>
      </c>
      <c r="AU504" s="167" t="s">
        <v>146</v>
      </c>
      <c r="AV504" s="11" t="s">
        <v>80</v>
      </c>
      <c r="AW504" s="11" t="s">
        <v>35</v>
      </c>
      <c r="AX504" s="11" t="s">
        <v>72</v>
      </c>
      <c r="AY504" s="167" t="s">
        <v>145</v>
      </c>
    </row>
    <row r="505" spans="2:65" s="11" customFormat="1">
      <c r="B505" s="165"/>
      <c r="D505" s="166" t="s">
        <v>157</v>
      </c>
      <c r="E505" s="167" t="s">
        <v>5</v>
      </c>
      <c r="F505" s="168" t="s">
        <v>378</v>
      </c>
      <c r="H505" s="169">
        <v>51</v>
      </c>
      <c r="L505" s="165"/>
      <c r="M505" s="170"/>
      <c r="N505" s="171"/>
      <c r="O505" s="171"/>
      <c r="P505" s="171"/>
      <c r="Q505" s="171"/>
      <c r="R505" s="171"/>
      <c r="S505" s="171"/>
      <c r="T505" s="172"/>
      <c r="AT505" s="167" t="s">
        <v>157</v>
      </c>
      <c r="AU505" s="167" t="s">
        <v>146</v>
      </c>
      <c r="AV505" s="11" t="s">
        <v>80</v>
      </c>
      <c r="AW505" s="11" t="s">
        <v>35</v>
      </c>
      <c r="AX505" s="11" t="s">
        <v>72</v>
      </c>
      <c r="AY505" s="167" t="s">
        <v>145</v>
      </c>
    </row>
    <row r="506" spans="2:65" s="11" customFormat="1">
      <c r="B506" s="165"/>
      <c r="D506" s="166" t="s">
        <v>157</v>
      </c>
      <c r="E506" s="167" t="s">
        <v>5</v>
      </c>
      <c r="F506" s="168" t="s">
        <v>612</v>
      </c>
      <c r="H506" s="169">
        <v>5.89</v>
      </c>
      <c r="L506" s="165"/>
      <c r="M506" s="170"/>
      <c r="N506" s="171"/>
      <c r="O506" s="171"/>
      <c r="P506" s="171"/>
      <c r="Q506" s="171"/>
      <c r="R506" s="171"/>
      <c r="S506" s="171"/>
      <c r="T506" s="172"/>
      <c r="AT506" s="167" t="s">
        <v>157</v>
      </c>
      <c r="AU506" s="167" t="s">
        <v>146</v>
      </c>
      <c r="AV506" s="11" t="s">
        <v>80</v>
      </c>
      <c r="AW506" s="11" t="s">
        <v>35</v>
      </c>
      <c r="AX506" s="11" t="s">
        <v>72</v>
      </c>
      <c r="AY506" s="167" t="s">
        <v>145</v>
      </c>
    </row>
    <row r="507" spans="2:65" s="11" customFormat="1">
      <c r="B507" s="165"/>
      <c r="D507" s="166" t="s">
        <v>157</v>
      </c>
      <c r="E507" s="167" t="s">
        <v>5</v>
      </c>
      <c r="F507" s="168" t="s">
        <v>650</v>
      </c>
      <c r="H507" s="169">
        <v>7.79</v>
      </c>
      <c r="L507" s="165"/>
      <c r="M507" s="170"/>
      <c r="N507" s="171"/>
      <c r="O507" s="171"/>
      <c r="P507" s="171"/>
      <c r="Q507" s="171"/>
      <c r="R507" s="171"/>
      <c r="S507" s="171"/>
      <c r="T507" s="172"/>
      <c r="AT507" s="167" t="s">
        <v>157</v>
      </c>
      <c r="AU507" s="167" t="s">
        <v>146</v>
      </c>
      <c r="AV507" s="11" t="s">
        <v>80</v>
      </c>
      <c r="AW507" s="11" t="s">
        <v>35</v>
      </c>
      <c r="AX507" s="11" t="s">
        <v>72</v>
      </c>
      <c r="AY507" s="167" t="s">
        <v>145</v>
      </c>
    </row>
    <row r="508" spans="2:65" s="11" customFormat="1">
      <c r="B508" s="165"/>
      <c r="D508" s="166" t="s">
        <v>157</v>
      </c>
      <c r="E508" s="167" t="s">
        <v>5</v>
      </c>
      <c r="F508" s="168" t="s">
        <v>651</v>
      </c>
      <c r="H508" s="169">
        <v>5.9</v>
      </c>
      <c r="L508" s="165"/>
      <c r="M508" s="170"/>
      <c r="N508" s="171"/>
      <c r="O508" s="171"/>
      <c r="P508" s="171"/>
      <c r="Q508" s="171"/>
      <c r="R508" s="171"/>
      <c r="S508" s="171"/>
      <c r="T508" s="172"/>
      <c r="AT508" s="167" t="s">
        <v>157</v>
      </c>
      <c r="AU508" s="167" t="s">
        <v>146</v>
      </c>
      <c r="AV508" s="11" t="s">
        <v>80</v>
      </c>
      <c r="AW508" s="11" t="s">
        <v>35</v>
      </c>
      <c r="AX508" s="11" t="s">
        <v>72</v>
      </c>
      <c r="AY508" s="167" t="s">
        <v>145</v>
      </c>
    </row>
    <row r="509" spans="2:65" s="12" customFormat="1">
      <c r="B509" s="173"/>
      <c r="D509" s="166" t="s">
        <v>157</v>
      </c>
      <c r="E509" s="174" t="s">
        <v>5</v>
      </c>
      <c r="F509" s="175" t="s">
        <v>652</v>
      </c>
      <c r="H509" s="176">
        <v>613.71</v>
      </c>
      <c r="L509" s="173"/>
      <c r="M509" s="177"/>
      <c r="N509" s="178"/>
      <c r="O509" s="178"/>
      <c r="P509" s="178"/>
      <c r="Q509" s="178"/>
      <c r="R509" s="178"/>
      <c r="S509" s="178"/>
      <c r="T509" s="179"/>
      <c r="AT509" s="174" t="s">
        <v>157</v>
      </c>
      <c r="AU509" s="174" t="s">
        <v>146</v>
      </c>
      <c r="AV509" s="12" t="s">
        <v>146</v>
      </c>
      <c r="AW509" s="12" t="s">
        <v>35</v>
      </c>
      <c r="AX509" s="12" t="s">
        <v>72</v>
      </c>
      <c r="AY509" s="174" t="s">
        <v>145</v>
      </c>
    </row>
    <row r="510" spans="2:65" s="13" customFormat="1">
      <c r="B510" s="180"/>
      <c r="D510" s="166" t="s">
        <v>157</v>
      </c>
      <c r="E510" s="181" t="s">
        <v>5</v>
      </c>
      <c r="F510" s="182" t="s">
        <v>160</v>
      </c>
      <c r="H510" s="183">
        <v>776.01</v>
      </c>
      <c r="L510" s="180"/>
      <c r="M510" s="184"/>
      <c r="N510" s="185"/>
      <c r="O510" s="185"/>
      <c r="P510" s="185"/>
      <c r="Q510" s="185"/>
      <c r="R510" s="185"/>
      <c r="S510" s="185"/>
      <c r="T510" s="186"/>
      <c r="AT510" s="181" t="s">
        <v>157</v>
      </c>
      <c r="AU510" s="181" t="s">
        <v>146</v>
      </c>
      <c r="AV510" s="13" t="s">
        <v>155</v>
      </c>
      <c r="AW510" s="13" t="s">
        <v>35</v>
      </c>
      <c r="AX510" s="13" t="s">
        <v>77</v>
      </c>
      <c r="AY510" s="181" t="s">
        <v>145</v>
      </c>
    </row>
    <row r="511" spans="2:65" s="1" customFormat="1" ht="14.4" customHeight="1">
      <c r="B511" s="153"/>
      <c r="C511" s="187" t="s">
        <v>653</v>
      </c>
      <c r="D511" s="187" t="s">
        <v>250</v>
      </c>
      <c r="E511" s="188" t="s">
        <v>654</v>
      </c>
      <c r="F511" s="189" t="s">
        <v>655</v>
      </c>
      <c r="G511" s="190" t="s">
        <v>170</v>
      </c>
      <c r="H511" s="191">
        <v>814.81100000000004</v>
      </c>
      <c r="I511" s="159">
        <v>0</v>
      </c>
      <c r="J511" s="192">
        <f>ROUND(I511*H511,2)</f>
        <v>0</v>
      </c>
      <c r="K511" s="156" t="s">
        <v>1812</v>
      </c>
      <c r="L511" s="193"/>
      <c r="M511" s="194" t="s">
        <v>5</v>
      </c>
      <c r="N511" s="195" t="s">
        <v>43</v>
      </c>
      <c r="O511" s="162">
        <v>0</v>
      </c>
      <c r="P511" s="162">
        <f>O511*H511</f>
        <v>0</v>
      </c>
      <c r="Q511" s="162">
        <v>3.0000000000000001E-5</v>
      </c>
      <c r="R511" s="162">
        <f>Q511*H511</f>
        <v>2.444433E-2</v>
      </c>
      <c r="S511" s="162">
        <v>0</v>
      </c>
      <c r="T511" s="163">
        <f>S511*H511</f>
        <v>0</v>
      </c>
      <c r="AR511" s="24" t="s">
        <v>198</v>
      </c>
      <c r="AT511" s="24" t="s">
        <v>250</v>
      </c>
      <c r="AU511" s="24" t="s">
        <v>146</v>
      </c>
      <c r="AY511" s="24" t="s">
        <v>145</v>
      </c>
      <c r="BE511" s="164">
        <f>IF(N511="základní",J511,0)</f>
        <v>0</v>
      </c>
      <c r="BF511" s="164">
        <f>IF(N511="snížená",J511,0)</f>
        <v>0</v>
      </c>
      <c r="BG511" s="164">
        <f>IF(N511="zákl. přenesená",J511,0)</f>
        <v>0</v>
      </c>
      <c r="BH511" s="164">
        <f>IF(N511="sníž. přenesená",J511,0)</f>
        <v>0</v>
      </c>
      <c r="BI511" s="164">
        <f>IF(N511="nulová",J511,0)</f>
        <v>0</v>
      </c>
      <c r="BJ511" s="24" t="s">
        <v>77</v>
      </c>
      <c r="BK511" s="164">
        <f>ROUND(I511*H511,2)</f>
        <v>0</v>
      </c>
      <c r="BL511" s="24" t="s">
        <v>155</v>
      </c>
      <c r="BM511" s="24" t="s">
        <v>656</v>
      </c>
    </row>
    <row r="512" spans="2:65" s="11" customFormat="1">
      <c r="B512" s="165"/>
      <c r="D512" s="166" t="s">
        <v>157</v>
      </c>
      <c r="E512" s="167" t="s">
        <v>5</v>
      </c>
      <c r="F512" s="168" t="s">
        <v>657</v>
      </c>
      <c r="H512" s="169">
        <v>814.81100000000004</v>
      </c>
      <c r="L512" s="165"/>
      <c r="M512" s="170"/>
      <c r="N512" s="171"/>
      <c r="O512" s="171"/>
      <c r="P512" s="171"/>
      <c r="Q512" s="171"/>
      <c r="R512" s="171"/>
      <c r="S512" s="171"/>
      <c r="T512" s="172"/>
      <c r="AT512" s="167" t="s">
        <v>157</v>
      </c>
      <c r="AU512" s="167" t="s">
        <v>146</v>
      </c>
      <c r="AV512" s="11" t="s">
        <v>80</v>
      </c>
      <c r="AW512" s="11" t="s">
        <v>35</v>
      </c>
      <c r="AX512" s="11" t="s">
        <v>77</v>
      </c>
      <c r="AY512" s="167" t="s">
        <v>145</v>
      </c>
    </row>
    <row r="513" spans="2:65" s="1" customFormat="1" ht="22.75" customHeight="1">
      <c r="B513" s="153"/>
      <c r="C513" s="154" t="s">
        <v>658</v>
      </c>
      <c r="D513" s="154" t="s">
        <v>150</v>
      </c>
      <c r="E513" s="155" t="s">
        <v>640</v>
      </c>
      <c r="F513" s="156" t="s">
        <v>641</v>
      </c>
      <c r="G513" s="157" t="s">
        <v>170</v>
      </c>
      <c r="H513" s="158">
        <v>613.71</v>
      </c>
      <c r="I513" s="159">
        <v>0</v>
      </c>
      <c r="J513" s="159">
        <f>ROUND(I513*H513,2)</f>
        <v>0</v>
      </c>
      <c r="K513" s="156" t="s">
        <v>1812</v>
      </c>
      <c r="L513" s="39"/>
      <c r="M513" s="160" t="s">
        <v>5</v>
      </c>
      <c r="N513" s="161" t="s">
        <v>43</v>
      </c>
      <c r="O513" s="162">
        <v>0.14000000000000001</v>
      </c>
      <c r="P513" s="162">
        <f>O513*H513</f>
        <v>85.91940000000001</v>
      </c>
      <c r="Q513" s="162">
        <v>2.5017000000000003E-4</v>
      </c>
      <c r="R513" s="162">
        <f>Q513*H513</f>
        <v>0.15353183070000004</v>
      </c>
      <c r="S513" s="162">
        <v>0</v>
      </c>
      <c r="T513" s="163">
        <f>S513*H513</f>
        <v>0</v>
      </c>
      <c r="AR513" s="24" t="s">
        <v>155</v>
      </c>
      <c r="AT513" s="24" t="s">
        <v>150</v>
      </c>
      <c r="AU513" s="24" t="s">
        <v>146</v>
      </c>
      <c r="AY513" s="24" t="s">
        <v>145</v>
      </c>
      <c r="BE513" s="164">
        <f>IF(N513="základní",J513,0)</f>
        <v>0</v>
      </c>
      <c r="BF513" s="164">
        <f>IF(N513="snížená",J513,0)</f>
        <v>0</v>
      </c>
      <c r="BG513" s="164">
        <f>IF(N513="zákl. přenesená",J513,0)</f>
        <v>0</v>
      </c>
      <c r="BH513" s="164">
        <f>IF(N513="sníž. přenesená",J513,0)</f>
        <v>0</v>
      </c>
      <c r="BI513" s="164">
        <f>IF(N513="nulová",J513,0)</f>
        <v>0</v>
      </c>
      <c r="BJ513" s="24" t="s">
        <v>77</v>
      </c>
      <c r="BK513" s="164">
        <f>ROUND(I513*H513,2)</f>
        <v>0</v>
      </c>
      <c r="BL513" s="24" t="s">
        <v>155</v>
      </c>
      <c r="BM513" s="24" t="s">
        <v>659</v>
      </c>
    </row>
    <row r="514" spans="2:65" s="11" customFormat="1">
      <c r="B514" s="165"/>
      <c r="D514" s="166" t="s">
        <v>157</v>
      </c>
      <c r="E514" s="167" t="s">
        <v>5</v>
      </c>
      <c r="F514" s="168" t="s">
        <v>579</v>
      </c>
      <c r="H514" s="169">
        <v>18</v>
      </c>
      <c r="L514" s="165"/>
      <c r="M514" s="170"/>
      <c r="N514" s="171"/>
      <c r="O514" s="171"/>
      <c r="P514" s="171"/>
      <c r="Q514" s="171"/>
      <c r="R514" s="171"/>
      <c r="S514" s="171"/>
      <c r="T514" s="172"/>
      <c r="AT514" s="167" t="s">
        <v>157</v>
      </c>
      <c r="AU514" s="167" t="s">
        <v>146</v>
      </c>
      <c r="AV514" s="11" t="s">
        <v>80</v>
      </c>
      <c r="AW514" s="11" t="s">
        <v>35</v>
      </c>
      <c r="AX514" s="11" t="s">
        <v>72</v>
      </c>
      <c r="AY514" s="167" t="s">
        <v>145</v>
      </c>
    </row>
    <row r="515" spans="2:65" s="11" customFormat="1">
      <c r="B515" s="165"/>
      <c r="D515" s="166" t="s">
        <v>157</v>
      </c>
      <c r="E515" s="167" t="s">
        <v>5</v>
      </c>
      <c r="F515" s="168" t="s">
        <v>646</v>
      </c>
      <c r="H515" s="169">
        <v>18.899999999999999</v>
      </c>
      <c r="L515" s="165"/>
      <c r="M515" s="170"/>
      <c r="N515" s="171"/>
      <c r="O515" s="171"/>
      <c r="P515" s="171"/>
      <c r="Q515" s="171"/>
      <c r="R515" s="171"/>
      <c r="S515" s="171"/>
      <c r="T515" s="172"/>
      <c r="AT515" s="167" t="s">
        <v>157</v>
      </c>
      <c r="AU515" s="167" t="s">
        <v>146</v>
      </c>
      <c r="AV515" s="11" t="s">
        <v>80</v>
      </c>
      <c r="AW515" s="11" t="s">
        <v>35</v>
      </c>
      <c r="AX515" s="11" t="s">
        <v>72</v>
      </c>
      <c r="AY515" s="167" t="s">
        <v>145</v>
      </c>
    </row>
    <row r="516" spans="2:65" s="11" customFormat="1">
      <c r="B516" s="165"/>
      <c r="D516" s="166" t="s">
        <v>157</v>
      </c>
      <c r="E516" s="167" t="s">
        <v>5</v>
      </c>
      <c r="F516" s="168" t="s">
        <v>581</v>
      </c>
      <c r="H516" s="169">
        <v>15</v>
      </c>
      <c r="L516" s="165"/>
      <c r="M516" s="170"/>
      <c r="N516" s="171"/>
      <c r="O516" s="171"/>
      <c r="P516" s="171"/>
      <c r="Q516" s="171"/>
      <c r="R516" s="171"/>
      <c r="S516" s="171"/>
      <c r="T516" s="172"/>
      <c r="AT516" s="167" t="s">
        <v>157</v>
      </c>
      <c r="AU516" s="167" t="s">
        <v>146</v>
      </c>
      <c r="AV516" s="11" t="s">
        <v>80</v>
      </c>
      <c r="AW516" s="11" t="s">
        <v>35</v>
      </c>
      <c r="AX516" s="11" t="s">
        <v>72</v>
      </c>
      <c r="AY516" s="167" t="s">
        <v>145</v>
      </c>
    </row>
    <row r="517" spans="2:65" s="11" customFormat="1">
      <c r="B517" s="165"/>
      <c r="D517" s="166" t="s">
        <v>157</v>
      </c>
      <c r="E517" s="167" t="s">
        <v>5</v>
      </c>
      <c r="F517" s="168" t="s">
        <v>647</v>
      </c>
      <c r="H517" s="169">
        <v>31.5</v>
      </c>
      <c r="L517" s="165"/>
      <c r="M517" s="170"/>
      <c r="N517" s="171"/>
      <c r="O517" s="171"/>
      <c r="P517" s="171"/>
      <c r="Q517" s="171"/>
      <c r="R517" s="171"/>
      <c r="S517" s="171"/>
      <c r="T517" s="172"/>
      <c r="AT517" s="167" t="s">
        <v>157</v>
      </c>
      <c r="AU517" s="167" t="s">
        <v>146</v>
      </c>
      <c r="AV517" s="11" t="s">
        <v>80</v>
      </c>
      <c r="AW517" s="11" t="s">
        <v>35</v>
      </c>
      <c r="AX517" s="11" t="s">
        <v>72</v>
      </c>
      <c r="AY517" s="167" t="s">
        <v>145</v>
      </c>
    </row>
    <row r="518" spans="2:65" s="11" customFormat="1">
      <c r="B518" s="165"/>
      <c r="D518" s="166" t="s">
        <v>157</v>
      </c>
      <c r="E518" s="167" t="s">
        <v>5</v>
      </c>
      <c r="F518" s="168" t="s">
        <v>583</v>
      </c>
      <c r="H518" s="169">
        <v>132.30000000000001</v>
      </c>
      <c r="L518" s="165"/>
      <c r="M518" s="170"/>
      <c r="N518" s="171"/>
      <c r="O518" s="171"/>
      <c r="P518" s="171"/>
      <c r="Q518" s="171"/>
      <c r="R518" s="171"/>
      <c r="S518" s="171"/>
      <c r="T518" s="172"/>
      <c r="AT518" s="167" t="s">
        <v>157</v>
      </c>
      <c r="AU518" s="167" t="s">
        <v>146</v>
      </c>
      <c r="AV518" s="11" t="s">
        <v>80</v>
      </c>
      <c r="AW518" s="11" t="s">
        <v>35</v>
      </c>
      <c r="AX518" s="11" t="s">
        <v>72</v>
      </c>
      <c r="AY518" s="167" t="s">
        <v>145</v>
      </c>
    </row>
    <row r="519" spans="2:65" s="11" customFormat="1">
      <c r="B519" s="165"/>
      <c r="D519" s="166" t="s">
        <v>157</v>
      </c>
      <c r="E519" s="167" t="s">
        <v>5</v>
      </c>
      <c r="F519" s="168" t="s">
        <v>385</v>
      </c>
      <c r="H519" s="169">
        <v>36.6</v>
      </c>
      <c r="L519" s="165"/>
      <c r="M519" s="170"/>
      <c r="N519" s="171"/>
      <c r="O519" s="171"/>
      <c r="P519" s="171"/>
      <c r="Q519" s="171"/>
      <c r="R519" s="171"/>
      <c r="S519" s="171"/>
      <c r="T519" s="172"/>
      <c r="AT519" s="167" t="s">
        <v>157</v>
      </c>
      <c r="AU519" s="167" t="s">
        <v>146</v>
      </c>
      <c r="AV519" s="11" t="s">
        <v>80</v>
      </c>
      <c r="AW519" s="11" t="s">
        <v>35</v>
      </c>
      <c r="AX519" s="11" t="s">
        <v>72</v>
      </c>
      <c r="AY519" s="167" t="s">
        <v>145</v>
      </c>
    </row>
    <row r="520" spans="2:65" s="11" customFormat="1">
      <c r="B520" s="165"/>
      <c r="D520" s="166" t="s">
        <v>157</v>
      </c>
      <c r="E520" s="167" t="s">
        <v>5</v>
      </c>
      <c r="F520" s="168" t="s">
        <v>381</v>
      </c>
      <c r="H520" s="169">
        <v>23.08</v>
      </c>
      <c r="L520" s="165"/>
      <c r="M520" s="170"/>
      <c r="N520" s="171"/>
      <c r="O520" s="171"/>
      <c r="P520" s="171"/>
      <c r="Q520" s="171"/>
      <c r="R520" s="171"/>
      <c r="S520" s="171"/>
      <c r="T520" s="172"/>
      <c r="AT520" s="167" t="s">
        <v>157</v>
      </c>
      <c r="AU520" s="167" t="s">
        <v>146</v>
      </c>
      <c r="AV520" s="11" t="s">
        <v>80</v>
      </c>
      <c r="AW520" s="11" t="s">
        <v>35</v>
      </c>
      <c r="AX520" s="11" t="s">
        <v>72</v>
      </c>
      <c r="AY520" s="167" t="s">
        <v>145</v>
      </c>
    </row>
    <row r="521" spans="2:65" s="11" customFormat="1">
      <c r="B521" s="165"/>
      <c r="D521" s="166" t="s">
        <v>157</v>
      </c>
      <c r="E521" s="167" t="s">
        <v>5</v>
      </c>
      <c r="F521" s="168" t="s">
        <v>383</v>
      </c>
      <c r="H521" s="169">
        <v>19.2</v>
      </c>
      <c r="L521" s="165"/>
      <c r="M521" s="170"/>
      <c r="N521" s="171"/>
      <c r="O521" s="171"/>
      <c r="P521" s="171"/>
      <c r="Q521" s="171"/>
      <c r="R521" s="171"/>
      <c r="S521" s="171"/>
      <c r="T521" s="172"/>
      <c r="AT521" s="167" t="s">
        <v>157</v>
      </c>
      <c r="AU521" s="167" t="s">
        <v>146</v>
      </c>
      <c r="AV521" s="11" t="s">
        <v>80</v>
      </c>
      <c r="AW521" s="11" t="s">
        <v>35</v>
      </c>
      <c r="AX521" s="11" t="s">
        <v>72</v>
      </c>
      <c r="AY521" s="167" t="s">
        <v>145</v>
      </c>
    </row>
    <row r="522" spans="2:65" s="11" customFormat="1">
      <c r="B522" s="165"/>
      <c r="D522" s="166" t="s">
        <v>157</v>
      </c>
      <c r="E522" s="167" t="s">
        <v>5</v>
      </c>
      <c r="F522" s="168" t="s">
        <v>384</v>
      </c>
      <c r="H522" s="169">
        <v>6</v>
      </c>
      <c r="L522" s="165"/>
      <c r="M522" s="170"/>
      <c r="N522" s="171"/>
      <c r="O522" s="171"/>
      <c r="P522" s="171"/>
      <c r="Q522" s="171"/>
      <c r="R522" s="171"/>
      <c r="S522" s="171"/>
      <c r="T522" s="172"/>
      <c r="AT522" s="167" t="s">
        <v>157</v>
      </c>
      <c r="AU522" s="167" t="s">
        <v>146</v>
      </c>
      <c r="AV522" s="11" t="s">
        <v>80</v>
      </c>
      <c r="AW522" s="11" t="s">
        <v>35</v>
      </c>
      <c r="AX522" s="11" t="s">
        <v>72</v>
      </c>
      <c r="AY522" s="167" t="s">
        <v>145</v>
      </c>
    </row>
    <row r="523" spans="2:65" s="11" customFormat="1">
      <c r="B523" s="165"/>
      <c r="D523" s="166" t="s">
        <v>157</v>
      </c>
      <c r="E523" s="167" t="s">
        <v>5</v>
      </c>
      <c r="F523" s="168" t="s">
        <v>648</v>
      </c>
      <c r="H523" s="169">
        <v>8.25</v>
      </c>
      <c r="L523" s="165"/>
      <c r="M523" s="170"/>
      <c r="N523" s="171"/>
      <c r="O523" s="171"/>
      <c r="P523" s="171"/>
      <c r="Q523" s="171"/>
      <c r="R523" s="171"/>
      <c r="S523" s="171"/>
      <c r="T523" s="172"/>
      <c r="AT523" s="167" t="s">
        <v>157</v>
      </c>
      <c r="AU523" s="167" t="s">
        <v>146</v>
      </c>
      <c r="AV523" s="11" t="s">
        <v>80</v>
      </c>
      <c r="AW523" s="11" t="s">
        <v>35</v>
      </c>
      <c r="AX523" s="11" t="s">
        <v>72</v>
      </c>
      <c r="AY523" s="167" t="s">
        <v>145</v>
      </c>
    </row>
    <row r="524" spans="2:65" s="11" customFormat="1">
      <c r="B524" s="165"/>
      <c r="D524" s="166" t="s">
        <v>157</v>
      </c>
      <c r="E524" s="167" t="s">
        <v>5</v>
      </c>
      <c r="F524" s="168" t="s">
        <v>585</v>
      </c>
      <c r="H524" s="169">
        <v>7.5</v>
      </c>
      <c r="L524" s="165"/>
      <c r="M524" s="170"/>
      <c r="N524" s="171"/>
      <c r="O524" s="171"/>
      <c r="P524" s="171"/>
      <c r="Q524" s="171"/>
      <c r="R524" s="171"/>
      <c r="S524" s="171"/>
      <c r="T524" s="172"/>
      <c r="AT524" s="167" t="s">
        <v>157</v>
      </c>
      <c r="AU524" s="167" t="s">
        <v>146</v>
      </c>
      <c r="AV524" s="11" t="s">
        <v>80</v>
      </c>
      <c r="AW524" s="11" t="s">
        <v>35</v>
      </c>
      <c r="AX524" s="11" t="s">
        <v>72</v>
      </c>
      <c r="AY524" s="167" t="s">
        <v>145</v>
      </c>
    </row>
    <row r="525" spans="2:65" s="11" customFormat="1">
      <c r="B525" s="165"/>
      <c r="D525" s="166" t="s">
        <v>157</v>
      </c>
      <c r="E525" s="167" t="s">
        <v>5</v>
      </c>
      <c r="F525" s="168" t="s">
        <v>649</v>
      </c>
      <c r="H525" s="169">
        <v>226.8</v>
      </c>
      <c r="L525" s="165"/>
      <c r="M525" s="170"/>
      <c r="N525" s="171"/>
      <c r="O525" s="171"/>
      <c r="P525" s="171"/>
      <c r="Q525" s="171"/>
      <c r="R525" s="171"/>
      <c r="S525" s="171"/>
      <c r="T525" s="172"/>
      <c r="AT525" s="167" t="s">
        <v>157</v>
      </c>
      <c r="AU525" s="167" t="s">
        <v>146</v>
      </c>
      <c r="AV525" s="11" t="s">
        <v>80</v>
      </c>
      <c r="AW525" s="11" t="s">
        <v>35</v>
      </c>
      <c r="AX525" s="11" t="s">
        <v>72</v>
      </c>
      <c r="AY525" s="167" t="s">
        <v>145</v>
      </c>
    </row>
    <row r="526" spans="2:65" s="11" customFormat="1">
      <c r="B526" s="165"/>
      <c r="D526" s="166" t="s">
        <v>157</v>
      </c>
      <c r="E526" s="167" t="s">
        <v>5</v>
      </c>
      <c r="F526" s="168" t="s">
        <v>378</v>
      </c>
      <c r="H526" s="169">
        <v>51</v>
      </c>
      <c r="L526" s="165"/>
      <c r="M526" s="170"/>
      <c r="N526" s="171"/>
      <c r="O526" s="171"/>
      <c r="P526" s="171"/>
      <c r="Q526" s="171"/>
      <c r="R526" s="171"/>
      <c r="S526" s="171"/>
      <c r="T526" s="172"/>
      <c r="AT526" s="167" t="s">
        <v>157</v>
      </c>
      <c r="AU526" s="167" t="s">
        <v>146</v>
      </c>
      <c r="AV526" s="11" t="s">
        <v>80</v>
      </c>
      <c r="AW526" s="11" t="s">
        <v>35</v>
      </c>
      <c r="AX526" s="11" t="s">
        <v>72</v>
      </c>
      <c r="AY526" s="167" t="s">
        <v>145</v>
      </c>
    </row>
    <row r="527" spans="2:65" s="11" customFormat="1">
      <c r="B527" s="165"/>
      <c r="D527" s="166" t="s">
        <v>157</v>
      </c>
      <c r="E527" s="167" t="s">
        <v>5</v>
      </c>
      <c r="F527" s="168" t="s">
        <v>612</v>
      </c>
      <c r="H527" s="169">
        <v>5.89</v>
      </c>
      <c r="L527" s="165"/>
      <c r="M527" s="170"/>
      <c r="N527" s="171"/>
      <c r="O527" s="171"/>
      <c r="P527" s="171"/>
      <c r="Q527" s="171"/>
      <c r="R527" s="171"/>
      <c r="S527" s="171"/>
      <c r="T527" s="172"/>
      <c r="AT527" s="167" t="s">
        <v>157</v>
      </c>
      <c r="AU527" s="167" t="s">
        <v>146</v>
      </c>
      <c r="AV527" s="11" t="s">
        <v>80</v>
      </c>
      <c r="AW527" s="11" t="s">
        <v>35</v>
      </c>
      <c r="AX527" s="11" t="s">
        <v>72</v>
      </c>
      <c r="AY527" s="167" t="s">
        <v>145</v>
      </c>
    </row>
    <row r="528" spans="2:65" s="11" customFormat="1">
      <c r="B528" s="165"/>
      <c r="D528" s="166" t="s">
        <v>157</v>
      </c>
      <c r="E528" s="167" t="s">
        <v>5</v>
      </c>
      <c r="F528" s="168" t="s">
        <v>650</v>
      </c>
      <c r="H528" s="169">
        <v>7.79</v>
      </c>
      <c r="L528" s="165"/>
      <c r="M528" s="170"/>
      <c r="N528" s="171"/>
      <c r="O528" s="171"/>
      <c r="P528" s="171"/>
      <c r="Q528" s="171"/>
      <c r="R528" s="171"/>
      <c r="S528" s="171"/>
      <c r="T528" s="172"/>
      <c r="AT528" s="167" t="s">
        <v>157</v>
      </c>
      <c r="AU528" s="167" t="s">
        <v>146</v>
      </c>
      <c r="AV528" s="11" t="s">
        <v>80</v>
      </c>
      <c r="AW528" s="11" t="s">
        <v>35</v>
      </c>
      <c r="AX528" s="11" t="s">
        <v>72</v>
      </c>
      <c r="AY528" s="167" t="s">
        <v>145</v>
      </c>
    </row>
    <row r="529" spans="2:65" s="11" customFormat="1">
      <c r="B529" s="165"/>
      <c r="D529" s="166" t="s">
        <v>157</v>
      </c>
      <c r="E529" s="167" t="s">
        <v>5</v>
      </c>
      <c r="F529" s="168" t="s">
        <v>651</v>
      </c>
      <c r="H529" s="169">
        <v>5.9</v>
      </c>
      <c r="L529" s="165"/>
      <c r="M529" s="170"/>
      <c r="N529" s="171"/>
      <c r="O529" s="171"/>
      <c r="P529" s="171"/>
      <c r="Q529" s="171"/>
      <c r="R529" s="171"/>
      <c r="S529" s="171"/>
      <c r="T529" s="172"/>
      <c r="AT529" s="167" t="s">
        <v>157</v>
      </c>
      <c r="AU529" s="167" t="s">
        <v>146</v>
      </c>
      <c r="AV529" s="11" t="s">
        <v>80</v>
      </c>
      <c r="AW529" s="11" t="s">
        <v>35</v>
      </c>
      <c r="AX529" s="11" t="s">
        <v>72</v>
      </c>
      <c r="AY529" s="167" t="s">
        <v>145</v>
      </c>
    </row>
    <row r="530" spans="2:65" s="13" customFormat="1">
      <c r="B530" s="180"/>
      <c r="D530" s="166" t="s">
        <v>157</v>
      </c>
      <c r="E530" s="181" t="s">
        <v>5</v>
      </c>
      <c r="F530" s="182" t="s">
        <v>160</v>
      </c>
      <c r="H530" s="183">
        <v>613.71</v>
      </c>
      <c r="L530" s="180"/>
      <c r="M530" s="184"/>
      <c r="N530" s="185"/>
      <c r="O530" s="185"/>
      <c r="P530" s="185"/>
      <c r="Q530" s="185"/>
      <c r="R530" s="185"/>
      <c r="S530" s="185"/>
      <c r="T530" s="186"/>
      <c r="AT530" s="181" t="s">
        <v>157</v>
      </c>
      <c r="AU530" s="181" t="s">
        <v>146</v>
      </c>
      <c r="AV530" s="13" t="s">
        <v>155</v>
      </c>
      <c r="AW530" s="13" t="s">
        <v>35</v>
      </c>
      <c r="AX530" s="13" t="s">
        <v>77</v>
      </c>
      <c r="AY530" s="181" t="s">
        <v>145</v>
      </c>
    </row>
    <row r="531" spans="2:65" s="1" customFormat="1" ht="22.75" customHeight="1">
      <c r="B531" s="153"/>
      <c r="C531" s="187" t="s">
        <v>660</v>
      </c>
      <c r="D531" s="187" t="s">
        <v>250</v>
      </c>
      <c r="E531" s="188" t="s">
        <v>661</v>
      </c>
      <c r="F531" s="189" t="s">
        <v>662</v>
      </c>
      <c r="G531" s="190" t="s">
        <v>170</v>
      </c>
      <c r="H531" s="191">
        <v>644.39599999999996</v>
      </c>
      <c r="I531" s="159">
        <v>0</v>
      </c>
      <c r="J531" s="192">
        <f>ROUND(I531*H531,2)</f>
        <v>0</v>
      </c>
      <c r="K531" s="156" t="s">
        <v>1812</v>
      </c>
      <c r="L531" s="193"/>
      <c r="M531" s="194" t="s">
        <v>5</v>
      </c>
      <c r="N531" s="195" t="s">
        <v>43</v>
      </c>
      <c r="O531" s="162">
        <v>0</v>
      </c>
      <c r="P531" s="162">
        <f>O531*H531</f>
        <v>0</v>
      </c>
      <c r="Q531" s="162">
        <v>3.0000000000000001E-5</v>
      </c>
      <c r="R531" s="162">
        <f>Q531*H531</f>
        <v>1.9331879999999999E-2</v>
      </c>
      <c r="S531" s="162">
        <v>0</v>
      </c>
      <c r="T531" s="163">
        <f>S531*H531</f>
        <v>0</v>
      </c>
      <c r="AR531" s="24" t="s">
        <v>198</v>
      </c>
      <c r="AT531" s="24" t="s">
        <v>250</v>
      </c>
      <c r="AU531" s="24" t="s">
        <v>146</v>
      </c>
      <c r="AY531" s="24" t="s">
        <v>145</v>
      </c>
      <c r="BE531" s="164">
        <f>IF(N531="základní",J531,0)</f>
        <v>0</v>
      </c>
      <c r="BF531" s="164">
        <f>IF(N531="snížená",J531,0)</f>
        <v>0</v>
      </c>
      <c r="BG531" s="164">
        <f>IF(N531="zákl. přenesená",J531,0)</f>
        <v>0</v>
      </c>
      <c r="BH531" s="164">
        <f>IF(N531="sníž. přenesená",J531,0)</f>
        <v>0</v>
      </c>
      <c r="BI531" s="164">
        <f>IF(N531="nulová",J531,0)</f>
        <v>0</v>
      </c>
      <c r="BJ531" s="24" t="s">
        <v>77</v>
      </c>
      <c r="BK531" s="164">
        <f>ROUND(I531*H531,2)</f>
        <v>0</v>
      </c>
      <c r="BL531" s="24" t="s">
        <v>155</v>
      </c>
      <c r="BM531" s="24" t="s">
        <v>663</v>
      </c>
    </row>
    <row r="532" spans="2:65" s="11" customFormat="1">
      <c r="B532" s="165"/>
      <c r="D532" s="166" t="s">
        <v>157</v>
      </c>
      <c r="E532" s="167" t="s">
        <v>5</v>
      </c>
      <c r="F532" s="168" t="s">
        <v>664</v>
      </c>
      <c r="H532" s="169">
        <v>644.39599999999996</v>
      </c>
      <c r="L532" s="165"/>
      <c r="M532" s="170"/>
      <c r="N532" s="171"/>
      <c r="O532" s="171"/>
      <c r="P532" s="171"/>
      <c r="Q532" s="171"/>
      <c r="R532" s="171"/>
      <c r="S532" s="171"/>
      <c r="T532" s="172"/>
      <c r="AT532" s="167" t="s">
        <v>157</v>
      </c>
      <c r="AU532" s="167" t="s">
        <v>146</v>
      </c>
      <c r="AV532" s="11" t="s">
        <v>80</v>
      </c>
      <c r="AW532" s="11" t="s">
        <v>35</v>
      </c>
      <c r="AX532" s="11" t="s">
        <v>77</v>
      </c>
      <c r="AY532" s="167" t="s">
        <v>145</v>
      </c>
    </row>
    <row r="533" spans="2:65" s="1" customFormat="1" ht="22.75" customHeight="1">
      <c r="B533" s="153"/>
      <c r="C533" s="154" t="s">
        <v>665</v>
      </c>
      <c r="D533" s="154" t="s">
        <v>150</v>
      </c>
      <c r="E533" s="155" t="s">
        <v>640</v>
      </c>
      <c r="F533" s="156" t="s">
        <v>641</v>
      </c>
      <c r="G533" s="157" t="s">
        <v>170</v>
      </c>
      <c r="H533" s="158">
        <v>142.1</v>
      </c>
      <c r="I533" s="159">
        <v>0</v>
      </c>
      <c r="J533" s="159">
        <f>ROUND(I533*H533,2)</f>
        <v>0</v>
      </c>
      <c r="K533" s="156" t="s">
        <v>1812</v>
      </c>
      <c r="L533" s="39"/>
      <c r="M533" s="160" t="s">
        <v>5</v>
      </c>
      <c r="N533" s="161" t="s">
        <v>43</v>
      </c>
      <c r="O533" s="162">
        <v>0.14000000000000001</v>
      </c>
      <c r="P533" s="162">
        <f>O533*H533</f>
        <v>19.894000000000002</v>
      </c>
      <c r="Q533" s="162">
        <v>2.5017000000000003E-4</v>
      </c>
      <c r="R533" s="162">
        <f>Q533*H533</f>
        <v>3.5549157000000005E-2</v>
      </c>
      <c r="S533" s="162">
        <v>0</v>
      </c>
      <c r="T533" s="163">
        <f>S533*H533</f>
        <v>0</v>
      </c>
      <c r="AR533" s="24" t="s">
        <v>155</v>
      </c>
      <c r="AT533" s="24" t="s">
        <v>150</v>
      </c>
      <c r="AU533" s="24" t="s">
        <v>146</v>
      </c>
      <c r="AY533" s="24" t="s">
        <v>145</v>
      </c>
      <c r="BE533" s="164">
        <f>IF(N533="základní",J533,0)</f>
        <v>0</v>
      </c>
      <c r="BF533" s="164">
        <f>IF(N533="snížená",J533,0)</f>
        <v>0</v>
      </c>
      <c r="BG533" s="164">
        <f>IF(N533="zákl. přenesená",J533,0)</f>
        <v>0</v>
      </c>
      <c r="BH533" s="164">
        <f>IF(N533="sníž. přenesená",J533,0)</f>
        <v>0</v>
      </c>
      <c r="BI533" s="164">
        <f>IF(N533="nulová",J533,0)</f>
        <v>0</v>
      </c>
      <c r="BJ533" s="24" t="s">
        <v>77</v>
      </c>
      <c r="BK533" s="164">
        <f>ROUND(I533*H533,2)</f>
        <v>0</v>
      </c>
      <c r="BL533" s="24" t="s">
        <v>155</v>
      </c>
      <c r="BM533" s="24" t="s">
        <v>666</v>
      </c>
    </row>
    <row r="534" spans="2:65" s="11" customFormat="1">
      <c r="B534" s="165"/>
      <c r="D534" s="166" t="s">
        <v>157</v>
      </c>
      <c r="E534" s="167" t="s">
        <v>5</v>
      </c>
      <c r="F534" s="168" t="s">
        <v>667</v>
      </c>
      <c r="H534" s="169">
        <v>142.1</v>
      </c>
      <c r="L534" s="165"/>
      <c r="M534" s="170"/>
      <c r="N534" s="171"/>
      <c r="O534" s="171"/>
      <c r="P534" s="171"/>
      <c r="Q534" s="171"/>
      <c r="R534" s="171"/>
      <c r="S534" s="171"/>
      <c r="T534" s="172"/>
      <c r="AT534" s="167" t="s">
        <v>157</v>
      </c>
      <c r="AU534" s="167" t="s">
        <v>146</v>
      </c>
      <c r="AV534" s="11" t="s">
        <v>80</v>
      </c>
      <c r="AW534" s="11" t="s">
        <v>35</v>
      </c>
      <c r="AX534" s="11" t="s">
        <v>77</v>
      </c>
      <c r="AY534" s="167" t="s">
        <v>145</v>
      </c>
    </row>
    <row r="535" spans="2:65" s="1" customFormat="1" ht="14.4" customHeight="1">
      <c r="B535" s="153"/>
      <c r="C535" s="187" t="s">
        <v>668</v>
      </c>
      <c r="D535" s="187" t="s">
        <v>250</v>
      </c>
      <c r="E535" s="188" t="s">
        <v>669</v>
      </c>
      <c r="F535" s="189" t="s">
        <v>670</v>
      </c>
      <c r="G535" s="190" t="s">
        <v>170</v>
      </c>
      <c r="H535" s="191">
        <v>149.20500000000001</v>
      </c>
      <c r="I535" s="159">
        <v>0</v>
      </c>
      <c r="J535" s="192">
        <f>ROUND(I535*H535,2)</f>
        <v>0</v>
      </c>
      <c r="K535" s="156" t="s">
        <v>1812</v>
      </c>
      <c r="L535" s="193"/>
      <c r="M535" s="194" t="s">
        <v>5</v>
      </c>
      <c r="N535" s="195" t="s">
        <v>43</v>
      </c>
      <c r="O535" s="162">
        <v>0</v>
      </c>
      <c r="P535" s="162">
        <f>O535*H535</f>
        <v>0</v>
      </c>
      <c r="Q535" s="162">
        <v>2.9999999999999997E-4</v>
      </c>
      <c r="R535" s="162">
        <f>Q535*H535</f>
        <v>4.4761500000000003E-2</v>
      </c>
      <c r="S535" s="162">
        <v>0</v>
      </c>
      <c r="T535" s="163">
        <f>S535*H535</f>
        <v>0</v>
      </c>
      <c r="AR535" s="24" t="s">
        <v>198</v>
      </c>
      <c r="AT535" s="24" t="s">
        <v>250</v>
      </c>
      <c r="AU535" s="24" t="s">
        <v>146</v>
      </c>
      <c r="AY535" s="24" t="s">
        <v>145</v>
      </c>
      <c r="BE535" s="164">
        <f>IF(N535="základní",J535,0)</f>
        <v>0</v>
      </c>
      <c r="BF535" s="164">
        <f>IF(N535="snížená",J535,0)</f>
        <v>0</v>
      </c>
      <c r="BG535" s="164">
        <f>IF(N535="zákl. přenesená",J535,0)</f>
        <v>0</v>
      </c>
      <c r="BH535" s="164">
        <f>IF(N535="sníž. přenesená",J535,0)</f>
        <v>0</v>
      </c>
      <c r="BI535" s="164">
        <f>IF(N535="nulová",J535,0)</f>
        <v>0</v>
      </c>
      <c r="BJ535" s="24" t="s">
        <v>77</v>
      </c>
      <c r="BK535" s="164">
        <f>ROUND(I535*H535,2)</f>
        <v>0</v>
      </c>
      <c r="BL535" s="24" t="s">
        <v>155</v>
      </c>
      <c r="BM535" s="24" t="s">
        <v>671</v>
      </c>
    </row>
    <row r="536" spans="2:65" s="11" customFormat="1">
      <c r="B536" s="165"/>
      <c r="D536" s="166" t="s">
        <v>157</v>
      </c>
      <c r="E536" s="167" t="s">
        <v>5</v>
      </c>
      <c r="F536" s="168" t="s">
        <v>672</v>
      </c>
      <c r="H536" s="169">
        <v>149.20500000000001</v>
      </c>
      <c r="L536" s="165"/>
      <c r="M536" s="170"/>
      <c r="N536" s="171"/>
      <c r="O536" s="171"/>
      <c r="P536" s="171"/>
      <c r="Q536" s="171"/>
      <c r="R536" s="171"/>
      <c r="S536" s="171"/>
      <c r="T536" s="172"/>
      <c r="AT536" s="167" t="s">
        <v>157</v>
      </c>
      <c r="AU536" s="167" t="s">
        <v>146</v>
      </c>
      <c r="AV536" s="11" t="s">
        <v>80</v>
      </c>
      <c r="AW536" s="11" t="s">
        <v>35</v>
      </c>
      <c r="AX536" s="11" t="s">
        <v>77</v>
      </c>
      <c r="AY536" s="167" t="s">
        <v>145</v>
      </c>
    </row>
    <row r="537" spans="2:65" s="1" customFormat="1" ht="22.75" customHeight="1">
      <c r="B537" s="153"/>
      <c r="C537" s="154" t="s">
        <v>673</v>
      </c>
      <c r="D537" s="154" t="s">
        <v>150</v>
      </c>
      <c r="E537" s="155" t="s">
        <v>640</v>
      </c>
      <c r="F537" s="156" t="s">
        <v>641</v>
      </c>
      <c r="G537" s="157" t="s">
        <v>170</v>
      </c>
      <c r="H537" s="158">
        <v>130.05000000000001</v>
      </c>
      <c r="I537" s="159">
        <v>0</v>
      </c>
      <c r="J537" s="159">
        <f>ROUND(I537*H537,2)</f>
        <v>0</v>
      </c>
      <c r="K537" s="156" t="s">
        <v>1812</v>
      </c>
      <c r="L537" s="39"/>
      <c r="M537" s="160" t="s">
        <v>5</v>
      </c>
      <c r="N537" s="161" t="s">
        <v>43</v>
      </c>
      <c r="O537" s="162">
        <v>0.14000000000000001</v>
      </c>
      <c r="P537" s="162">
        <f>O537*H537</f>
        <v>18.207000000000004</v>
      </c>
      <c r="Q537" s="162">
        <v>2.5017000000000003E-4</v>
      </c>
      <c r="R537" s="162">
        <f>Q537*H537</f>
        <v>3.2534608500000006E-2</v>
      </c>
      <c r="S537" s="162">
        <v>0</v>
      </c>
      <c r="T537" s="163">
        <f>S537*H537</f>
        <v>0</v>
      </c>
      <c r="AR537" s="24" t="s">
        <v>155</v>
      </c>
      <c r="AT537" s="24" t="s">
        <v>150</v>
      </c>
      <c r="AU537" s="24" t="s">
        <v>146</v>
      </c>
      <c r="AY537" s="24" t="s">
        <v>145</v>
      </c>
      <c r="BE537" s="164">
        <f>IF(N537="základní",J537,0)</f>
        <v>0</v>
      </c>
      <c r="BF537" s="164">
        <f>IF(N537="snížená",J537,0)</f>
        <v>0</v>
      </c>
      <c r="BG537" s="164">
        <f>IF(N537="zákl. přenesená",J537,0)</f>
        <v>0</v>
      </c>
      <c r="BH537" s="164">
        <f>IF(N537="sníž. přenesená",J537,0)</f>
        <v>0</v>
      </c>
      <c r="BI537" s="164">
        <f>IF(N537="nulová",J537,0)</f>
        <v>0</v>
      </c>
      <c r="BJ537" s="24" t="s">
        <v>77</v>
      </c>
      <c r="BK537" s="164">
        <f>ROUND(I537*H537,2)</f>
        <v>0</v>
      </c>
      <c r="BL537" s="24" t="s">
        <v>155</v>
      </c>
      <c r="BM537" s="24" t="s">
        <v>674</v>
      </c>
    </row>
    <row r="538" spans="2:65" s="11" customFormat="1">
      <c r="B538" s="165"/>
      <c r="D538" s="166" t="s">
        <v>157</v>
      </c>
      <c r="E538" s="167" t="s">
        <v>5</v>
      </c>
      <c r="F538" s="168" t="s">
        <v>675</v>
      </c>
      <c r="H538" s="169">
        <v>130.05000000000001</v>
      </c>
      <c r="L538" s="165"/>
      <c r="M538" s="170"/>
      <c r="N538" s="171"/>
      <c r="O538" s="171"/>
      <c r="P538" s="171"/>
      <c r="Q538" s="171"/>
      <c r="R538" s="171"/>
      <c r="S538" s="171"/>
      <c r="T538" s="172"/>
      <c r="AT538" s="167" t="s">
        <v>157</v>
      </c>
      <c r="AU538" s="167" t="s">
        <v>146</v>
      </c>
      <c r="AV538" s="11" t="s">
        <v>80</v>
      </c>
      <c r="AW538" s="11" t="s">
        <v>35</v>
      </c>
      <c r="AX538" s="11" t="s">
        <v>77</v>
      </c>
      <c r="AY538" s="167" t="s">
        <v>145</v>
      </c>
    </row>
    <row r="539" spans="2:65" s="1" customFormat="1" ht="14.4" customHeight="1">
      <c r="B539" s="153"/>
      <c r="C539" s="187" t="s">
        <v>676</v>
      </c>
      <c r="D539" s="187" t="s">
        <v>250</v>
      </c>
      <c r="E539" s="188" t="s">
        <v>677</v>
      </c>
      <c r="F539" s="189" t="s">
        <v>678</v>
      </c>
      <c r="G539" s="190" t="s">
        <v>170</v>
      </c>
      <c r="H539" s="191">
        <v>136.553</v>
      </c>
      <c r="I539" s="159">
        <v>0</v>
      </c>
      <c r="J539" s="192">
        <f>ROUND(I539*H539,2)</f>
        <v>0</v>
      </c>
      <c r="K539" s="156" t="s">
        <v>1812</v>
      </c>
      <c r="L539" s="193"/>
      <c r="M539" s="194" t="s">
        <v>5</v>
      </c>
      <c r="N539" s="195" t="s">
        <v>43</v>
      </c>
      <c r="O539" s="162">
        <v>0</v>
      </c>
      <c r="P539" s="162">
        <f>O539*H539</f>
        <v>0</v>
      </c>
      <c r="Q539" s="162">
        <v>2.0000000000000001E-4</v>
      </c>
      <c r="R539" s="162">
        <f>Q539*H539</f>
        <v>2.7310600000000001E-2</v>
      </c>
      <c r="S539" s="162">
        <v>0</v>
      </c>
      <c r="T539" s="163">
        <f>S539*H539</f>
        <v>0</v>
      </c>
      <c r="AR539" s="24" t="s">
        <v>198</v>
      </c>
      <c r="AT539" s="24" t="s">
        <v>250</v>
      </c>
      <c r="AU539" s="24" t="s">
        <v>146</v>
      </c>
      <c r="AY539" s="24" t="s">
        <v>145</v>
      </c>
      <c r="BE539" s="164">
        <f>IF(N539="základní",J539,0)</f>
        <v>0</v>
      </c>
      <c r="BF539" s="164">
        <f>IF(N539="snížená",J539,0)</f>
        <v>0</v>
      </c>
      <c r="BG539" s="164">
        <f>IF(N539="zákl. přenesená",J539,0)</f>
        <v>0</v>
      </c>
      <c r="BH539" s="164">
        <f>IF(N539="sníž. přenesená",J539,0)</f>
        <v>0</v>
      </c>
      <c r="BI539" s="164">
        <f>IF(N539="nulová",J539,0)</f>
        <v>0</v>
      </c>
      <c r="BJ539" s="24" t="s">
        <v>77</v>
      </c>
      <c r="BK539" s="164">
        <f>ROUND(I539*H539,2)</f>
        <v>0</v>
      </c>
      <c r="BL539" s="24" t="s">
        <v>155</v>
      </c>
      <c r="BM539" s="24" t="s">
        <v>679</v>
      </c>
    </row>
    <row r="540" spans="2:65" s="11" customFormat="1">
      <c r="B540" s="165"/>
      <c r="D540" s="166" t="s">
        <v>157</v>
      </c>
      <c r="E540" s="167" t="s">
        <v>5</v>
      </c>
      <c r="F540" s="168" t="s">
        <v>680</v>
      </c>
      <c r="H540" s="169">
        <v>136.553</v>
      </c>
      <c r="L540" s="165"/>
      <c r="M540" s="170"/>
      <c r="N540" s="171"/>
      <c r="O540" s="171"/>
      <c r="P540" s="171"/>
      <c r="Q540" s="171"/>
      <c r="R540" s="171"/>
      <c r="S540" s="171"/>
      <c r="T540" s="172"/>
      <c r="AT540" s="167" t="s">
        <v>157</v>
      </c>
      <c r="AU540" s="167" t="s">
        <v>146</v>
      </c>
      <c r="AV540" s="11" t="s">
        <v>80</v>
      </c>
      <c r="AW540" s="11" t="s">
        <v>35</v>
      </c>
      <c r="AX540" s="11" t="s">
        <v>77</v>
      </c>
      <c r="AY540" s="167" t="s">
        <v>145</v>
      </c>
    </row>
    <row r="541" spans="2:65" s="1" customFormat="1" ht="22.75" customHeight="1">
      <c r="B541" s="153"/>
      <c r="C541" s="154" t="s">
        <v>681</v>
      </c>
      <c r="D541" s="154" t="s">
        <v>150</v>
      </c>
      <c r="E541" s="155" t="s">
        <v>640</v>
      </c>
      <c r="F541" s="156" t="s">
        <v>641</v>
      </c>
      <c r="G541" s="157" t="s">
        <v>170</v>
      </c>
      <c r="H541" s="158">
        <v>26.45</v>
      </c>
      <c r="I541" s="159">
        <v>0</v>
      </c>
      <c r="J541" s="159">
        <f>ROUND(I541*H541,2)</f>
        <v>0</v>
      </c>
      <c r="K541" s="156" t="s">
        <v>1812</v>
      </c>
      <c r="L541" s="39"/>
      <c r="M541" s="160" t="s">
        <v>5</v>
      </c>
      <c r="N541" s="161" t="s">
        <v>43</v>
      </c>
      <c r="O541" s="162">
        <v>0.14000000000000001</v>
      </c>
      <c r="P541" s="162">
        <f>O541*H541</f>
        <v>3.7030000000000003</v>
      </c>
      <c r="Q541" s="162">
        <v>2.5017000000000003E-4</v>
      </c>
      <c r="R541" s="162">
        <f>Q541*H541</f>
        <v>6.6169965000000006E-3</v>
      </c>
      <c r="S541" s="162">
        <v>0</v>
      </c>
      <c r="T541" s="163">
        <f>S541*H541</f>
        <v>0</v>
      </c>
      <c r="AR541" s="24" t="s">
        <v>155</v>
      </c>
      <c r="AT541" s="24" t="s">
        <v>150</v>
      </c>
      <c r="AU541" s="24" t="s">
        <v>146</v>
      </c>
      <c r="AY541" s="24" t="s">
        <v>145</v>
      </c>
      <c r="BE541" s="164">
        <f>IF(N541="základní",J541,0)</f>
        <v>0</v>
      </c>
      <c r="BF541" s="164">
        <f>IF(N541="snížená",J541,0)</f>
        <v>0</v>
      </c>
      <c r="BG541" s="164">
        <f>IF(N541="zákl. přenesená",J541,0)</f>
        <v>0</v>
      </c>
      <c r="BH541" s="164">
        <f>IF(N541="sníž. přenesená",J541,0)</f>
        <v>0</v>
      </c>
      <c r="BI541" s="164">
        <f>IF(N541="nulová",J541,0)</f>
        <v>0</v>
      </c>
      <c r="BJ541" s="24" t="s">
        <v>77</v>
      </c>
      <c r="BK541" s="164">
        <f>ROUND(I541*H541,2)</f>
        <v>0</v>
      </c>
      <c r="BL541" s="24" t="s">
        <v>155</v>
      </c>
      <c r="BM541" s="24" t="s">
        <v>682</v>
      </c>
    </row>
    <row r="542" spans="2:65" s="11" customFormat="1">
      <c r="B542" s="165"/>
      <c r="D542" s="166" t="s">
        <v>157</v>
      </c>
      <c r="E542" s="167" t="s">
        <v>5</v>
      </c>
      <c r="F542" s="168" t="s">
        <v>683</v>
      </c>
      <c r="H542" s="169">
        <v>7.05</v>
      </c>
      <c r="L542" s="165"/>
      <c r="M542" s="170"/>
      <c r="N542" s="171"/>
      <c r="O542" s="171"/>
      <c r="P542" s="171"/>
      <c r="Q542" s="171"/>
      <c r="R542" s="171"/>
      <c r="S542" s="171"/>
      <c r="T542" s="172"/>
      <c r="AT542" s="167" t="s">
        <v>157</v>
      </c>
      <c r="AU542" s="167" t="s">
        <v>146</v>
      </c>
      <c r="AV542" s="11" t="s">
        <v>80</v>
      </c>
      <c r="AW542" s="11" t="s">
        <v>35</v>
      </c>
      <c r="AX542" s="11" t="s">
        <v>72</v>
      </c>
      <c r="AY542" s="167" t="s">
        <v>145</v>
      </c>
    </row>
    <row r="543" spans="2:65" s="11" customFormat="1">
      <c r="B543" s="165"/>
      <c r="D543" s="166" t="s">
        <v>157</v>
      </c>
      <c r="E543" s="167" t="s">
        <v>5</v>
      </c>
      <c r="F543" s="168" t="s">
        <v>684</v>
      </c>
      <c r="H543" s="169">
        <v>19.399999999999999</v>
      </c>
      <c r="L543" s="165"/>
      <c r="M543" s="170"/>
      <c r="N543" s="171"/>
      <c r="O543" s="171"/>
      <c r="P543" s="171"/>
      <c r="Q543" s="171"/>
      <c r="R543" s="171"/>
      <c r="S543" s="171"/>
      <c r="T543" s="172"/>
      <c r="AT543" s="167" t="s">
        <v>157</v>
      </c>
      <c r="AU543" s="167" t="s">
        <v>146</v>
      </c>
      <c r="AV543" s="11" t="s">
        <v>80</v>
      </c>
      <c r="AW543" s="11" t="s">
        <v>35</v>
      </c>
      <c r="AX543" s="11" t="s">
        <v>72</v>
      </c>
      <c r="AY543" s="167" t="s">
        <v>145</v>
      </c>
    </row>
    <row r="544" spans="2:65" s="13" customFormat="1">
      <c r="B544" s="180"/>
      <c r="D544" s="166" t="s">
        <v>157</v>
      </c>
      <c r="E544" s="181" t="s">
        <v>5</v>
      </c>
      <c r="F544" s="182" t="s">
        <v>160</v>
      </c>
      <c r="H544" s="183">
        <v>26.45</v>
      </c>
      <c r="L544" s="180"/>
      <c r="M544" s="184"/>
      <c r="N544" s="185"/>
      <c r="O544" s="185"/>
      <c r="P544" s="185"/>
      <c r="Q544" s="185"/>
      <c r="R544" s="185"/>
      <c r="S544" s="185"/>
      <c r="T544" s="186"/>
      <c r="AT544" s="181" t="s">
        <v>157</v>
      </c>
      <c r="AU544" s="181" t="s">
        <v>146</v>
      </c>
      <c r="AV544" s="13" t="s">
        <v>155</v>
      </c>
      <c r="AW544" s="13" t="s">
        <v>35</v>
      </c>
      <c r="AX544" s="13" t="s">
        <v>77</v>
      </c>
      <c r="AY544" s="181" t="s">
        <v>145</v>
      </c>
    </row>
    <row r="545" spans="2:65" s="1" customFormat="1" ht="14.4" customHeight="1">
      <c r="B545" s="153"/>
      <c r="C545" s="187" t="s">
        <v>685</v>
      </c>
      <c r="D545" s="187" t="s">
        <v>250</v>
      </c>
      <c r="E545" s="188" t="s">
        <v>686</v>
      </c>
      <c r="F545" s="189" t="s">
        <v>687</v>
      </c>
      <c r="G545" s="190" t="s">
        <v>170</v>
      </c>
      <c r="H545" s="191">
        <v>27.773</v>
      </c>
      <c r="I545" s="159">
        <v>0</v>
      </c>
      <c r="J545" s="192">
        <f>ROUND(I545*H545,2)</f>
        <v>0</v>
      </c>
      <c r="K545" s="156" t="s">
        <v>1812</v>
      </c>
      <c r="L545" s="193"/>
      <c r="M545" s="194" t="s">
        <v>5</v>
      </c>
      <c r="N545" s="195" t="s">
        <v>43</v>
      </c>
      <c r="O545" s="162">
        <v>0</v>
      </c>
      <c r="P545" s="162">
        <f>O545*H545</f>
        <v>0</v>
      </c>
      <c r="Q545" s="162">
        <v>5.0000000000000001E-4</v>
      </c>
      <c r="R545" s="162">
        <f>Q545*H545</f>
        <v>1.38865E-2</v>
      </c>
      <c r="S545" s="162">
        <v>0</v>
      </c>
      <c r="T545" s="163">
        <f>S545*H545</f>
        <v>0</v>
      </c>
      <c r="AR545" s="24" t="s">
        <v>198</v>
      </c>
      <c r="AT545" s="24" t="s">
        <v>250</v>
      </c>
      <c r="AU545" s="24" t="s">
        <v>146</v>
      </c>
      <c r="AY545" s="24" t="s">
        <v>145</v>
      </c>
      <c r="BE545" s="164">
        <f>IF(N545="základní",J545,0)</f>
        <v>0</v>
      </c>
      <c r="BF545" s="164">
        <f>IF(N545="snížená",J545,0)</f>
        <v>0</v>
      </c>
      <c r="BG545" s="164">
        <f>IF(N545="zákl. přenesená",J545,0)</f>
        <v>0</v>
      </c>
      <c r="BH545" s="164">
        <f>IF(N545="sníž. přenesená",J545,0)</f>
        <v>0</v>
      </c>
      <c r="BI545" s="164">
        <f>IF(N545="nulová",J545,0)</f>
        <v>0</v>
      </c>
      <c r="BJ545" s="24" t="s">
        <v>77</v>
      </c>
      <c r="BK545" s="164">
        <f>ROUND(I545*H545,2)</f>
        <v>0</v>
      </c>
      <c r="BL545" s="24" t="s">
        <v>155</v>
      </c>
      <c r="BM545" s="24" t="s">
        <v>688</v>
      </c>
    </row>
    <row r="546" spans="2:65" s="11" customFormat="1">
      <c r="B546" s="165"/>
      <c r="D546" s="166" t="s">
        <v>157</v>
      </c>
      <c r="E546" s="167" t="s">
        <v>5</v>
      </c>
      <c r="F546" s="168" t="s">
        <v>689</v>
      </c>
      <c r="H546" s="169">
        <v>27.773</v>
      </c>
      <c r="L546" s="165"/>
      <c r="M546" s="170"/>
      <c r="N546" s="171"/>
      <c r="O546" s="171"/>
      <c r="P546" s="171"/>
      <c r="Q546" s="171"/>
      <c r="R546" s="171"/>
      <c r="S546" s="171"/>
      <c r="T546" s="172"/>
      <c r="AT546" s="167" t="s">
        <v>157</v>
      </c>
      <c r="AU546" s="167" t="s">
        <v>146</v>
      </c>
      <c r="AV546" s="11" t="s">
        <v>80</v>
      </c>
      <c r="AW546" s="11" t="s">
        <v>35</v>
      </c>
      <c r="AX546" s="11" t="s">
        <v>77</v>
      </c>
      <c r="AY546" s="167" t="s">
        <v>145</v>
      </c>
    </row>
    <row r="547" spans="2:65" s="1" customFormat="1" ht="22.75" customHeight="1">
      <c r="B547" s="153"/>
      <c r="C547" s="154" t="s">
        <v>690</v>
      </c>
      <c r="D547" s="154" t="s">
        <v>150</v>
      </c>
      <c r="E547" s="155" t="s">
        <v>691</v>
      </c>
      <c r="F547" s="156" t="s">
        <v>692</v>
      </c>
      <c r="G547" s="157" t="s">
        <v>195</v>
      </c>
      <c r="H547" s="158">
        <v>127.88500000000001</v>
      </c>
      <c r="I547" s="159">
        <v>0</v>
      </c>
      <c r="J547" s="159">
        <f>ROUND(I547*H547,2)</f>
        <v>0</v>
      </c>
      <c r="K547" s="156" t="s">
        <v>1812</v>
      </c>
      <c r="L547" s="39"/>
      <c r="M547" s="160" t="s">
        <v>5</v>
      </c>
      <c r="N547" s="161" t="s">
        <v>43</v>
      </c>
      <c r="O547" s="162">
        <v>9.5000000000000001E-2</v>
      </c>
      <c r="P547" s="162">
        <f>O547*H547</f>
        <v>12.149075</v>
      </c>
      <c r="Q547" s="162">
        <v>4.7340000000000001E-4</v>
      </c>
      <c r="R547" s="162">
        <f>Q547*H547</f>
        <v>6.0540759000000006E-2</v>
      </c>
      <c r="S547" s="162">
        <v>0</v>
      </c>
      <c r="T547" s="163">
        <f>S547*H547</f>
        <v>0</v>
      </c>
      <c r="AR547" s="24" t="s">
        <v>155</v>
      </c>
      <c r="AT547" s="24" t="s">
        <v>150</v>
      </c>
      <c r="AU547" s="24" t="s">
        <v>146</v>
      </c>
      <c r="AY547" s="24" t="s">
        <v>145</v>
      </c>
      <c r="BE547" s="164">
        <f>IF(N547="základní",J547,0)</f>
        <v>0</v>
      </c>
      <c r="BF547" s="164">
        <f>IF(N547="snížená",J547,0)</f>
        <v>0</v>
      </c>
      <c r="BG547" s="164">
        <f>IF(N547="zákl. přenesená",J547,0)</f>
        <v>0</v>
      </c>
      <c r="BH547" s="164">
        <f>IF(N547="sníž. přenesená",J547,0)</f>
        <v>0</v>
      </c>
      <c r="BI547" s="164">
        <f>IF(N547="nulová",J547,0)</f>
        <v>0</v>
      </c>
      <c r="BJ547" s="24" t="s">
        <v>77</v>
      </c>
      <c r="BK547" s="164">
        <f>ROUND(I547*H547,2)</f>
        <v>0</v>
      </c>
      <c r="BL547" s="24" t="s">
        <v>155</v>
      </c>
      <c r="BM547" s="24" t="s">
        <v>693</v>
      </c>
    </row>
    <row r="548" spans="2:65" s="11" customFormat="1">
      <c r="B548" s="165"/>
      <c r="D548" s="166" t="s">
        <v>157</v>
      </c>
      <c r="E548" s="167" t="s">
        <v>5</v>
      </c>
      <c r="F548" s="168" t="s">
        <v>490</v>
      </c>
      <c r="H548" s="169">
        <v>29.21</v>
      </c>
      <c r="L548" s="165"/>
      <c r="M548" s="170"/>
      <c r="N548" s="171"/>
      <c r="O548" s="171"/>
      <c r="P548" s="171"/>
      <c r="Q548" s="171"/>
      <c r="R548" s="171"/>
      <c r="S548" s="171"/>
      <c r="T548" s="172"/>
      <c r="AT548" s="167" t="s">
        <v>157</v>
      </c>
      <c r="AU548" s="167" t="s">
        <v>146</v>
      </c>
      <c r="AV548" s="11" t="s">
        <v>80</v>
      </c>
      <c r="AW548" s="11" t="s">
        <v>35</v>
      </c>
      <c r="AX548" s="11" t="s">
        <v>72</v>
      </c>
      <c r="AY548" s="167" t="s">
        <v>145</v>
      </c>
    </row>
    <row r="549" spans="2:65" s="11" customFormat="1">
      <c r="B549" s="165"/>
      <c r="D549" s="166" t="s">
        <v>157</v>
      </c>
      <c r="E549" s="167" t="s">
        <v>5</v>
      </c>
      <c r="F549" s="168" t="s">
        <v>491</v>
      </c>
      <c r="H549" s="169">
        <v>1.905</v>
      </c>
      <c r="L549" s="165"/>
      <c r="M549" s="170"/>
      <c r="N549" s="171"/>
      <c r="O549" s="171"/>
      <c r="P549" s="171"/>
      <c r="Q549" s="171"/>
      <c r="R549" s="171"/>
      <c r="S549" s="171"/>
      <c r="T549" s="172"/>
      <c r="AT549" s="167" t="s">
        <v>157</v>
      </c>
      <c r="AU549" s="167" t="s">
        <v>146</v>
      </c>
      <c r="AV549" s="11" t="s">
        <v>80</v>
      </c>
      <c r="AW549" s="11" t="s">
        <v>35</v>
      </c>
      <c r="AX549" s="11" t="s">
        <v>72</v>
      </c>
      <c r="AY549" s="167" t="s">
        <v>145</v>
      </c>
    </row>
    <row r="550" spans="2:65" s="11" customFormat="1">
      <c r="B550" s="165"/>
      <c r="D550" s="166" t="s">
        <v>157</v>
      </c>
      <c r="E550" s="167" t="s">
        <v>5</v>
      </c>
      <c r="F550" s="168" t="s">
        <v>492</v>
      </c>
      <c r="H550" s="169">
        <v>3.2</v>
      </c>
      <c r="L550" s="165"/>
      <c r="M550" s="170"/>
      <c r="N550" s="171"/>
      <c r="O550" s="171"/>
      <c r="P550" s="171"/>
      <c r="Q550" s="171"/>
      <c r="R550" s="171"/>
      <c r="S550" s="171"/>
      <c r="T550" s="172"/>
      <c r="AT550" s="167" t="s">
        <v>157</v>
      </c>
      <c r="AU550" s="167" t="s">
        <v>146</v>
      </c>
      <c r="AV550" s="11" t="s">
        <v>80</v>
      </c>
      <c r="AW550" s="11" t="s">
        <v>35</v>
      </c>
      <c r="AX550" s="11" t="s">
        <v>72</v>
      </c>
      <c r="AY550" s="167" t="s">
        <v>145</v>
      </c>
    </row>
    <row r="551" spans="2:65" s="11" customFormat="1">
      <c r="B551" s="165"/>
      <c r="D551" s="166" t="s">
        <v>157</v>
      </c>
      <c r="E551" s="167" t="s">
        <v>5</v>
      </c>
      <c r="F551" s="168" t="s">
        <v>493</v>
      </c>
      <c r="H551" s="169">
        <v>1.4950000000000001</v>
      </c>
      <c r="L551" s="165"/>
      <c r="M551" s="170"/>
      <c r="N551" s="171"/>
      <c r="O551" s="171"/>
      <c r="P551" s="171"/>
      <c r="Q551" s="171"/>
      <c r="R551" s="171"/>
      <c r="S551" s="171"/>
      <c r="T551" s="172"/>
      <c r="AT551" s="167" t="s">
        <v>157</v>
      </c>
      <c r="AU551" s="167" t="s">
        <v>146</v>
      </c>
      <c r="AV551" s="11" t="s">
        <v>80</v>
      </c>
      <c r="AW551" s="11" t="s">
        <v>35</v>
      </c>
      <c r="AX551" s="11" t="s">
        <v>72</v>
      </c>
      <c r="AY551" s="167" t="s">
        <v>145</v>
      </c>
    </row>
    <row r="552" spans="2:65" s="11" customFormat="1">
      <c r="B552" s="165"/>
      <c r="D552" s="166" t="s">
        <v>157</v>
      </c>
      <c r="E552" s="167" t="s">
        <v>5</v>
      </c>
      <c r="F552" s="168" t="s">
        <v>494</v>
      </c>
      <c r="H552" s="169">
        <v>1.92</v>
      </c>
      <c r="L552" s="165"/>
      <c r="M552" s="170"/>
      <c r="N552" s="171"/>
      <c r="O552" s="171"/>
      <c r="P552" s="171"/>
      <c r="Q552" s="171"/>
      <c r="R552" s="171"/>
      <c r="S552" s="171"/>
      <c r="T552" s="172"/>
      <c r="AT552" s="167" t="s">
        <v>157</v>
      </c>
      <c r="AU552" s="167" t="s">
        <v>146</v>
      </c>
      <c r="AV552" s="11" t="s">
        <v>80</v>
      </c>
      <c r="AW552" s="11" t="s">
        <v>35</v>
      </c>
      <c r="AX552" s="11" t="s">
        <v>72</v>
      </c>
      <c r="AY552" s="167" t="s">
        <v>145</v>
      </c>
    </row>
    <row r="553" spans="2:65" s="11" customFormat="1">
      <c r="B553" s="165"/>
      <c r="D553" s="166" t="s">
        <v>157</v>
      </c>
      <c r="E553" s="167" t="s">
        <v>5</v>
      </c>
      <c r="F553" s="168" t="s">
        <v>495</v>
      </c>
      <c r="H553" s="169">
        <v>6.2</v>
      </c>
      <c r="L553" s="165"/>
      <c r="M553" s="170"/>
      <c r="N553" s="171"/>
      <c r="O553" s="171"/>
      <c r="P553" s="171"/>
      <c r="Q553" s="171"/>
      <c r="R553" s="171"/>
      <c r="S553" s="171"/>
      <c r="T553" s="172"/>
      <c r="AT553" s="167" t="s">
        <v>157</v>
      </c>
      <c r="AU553" s="167" t="s">
        <v>146</v>
      </c>
      <c r="AV553" s="11" t="s">
        <v>80</v>
      </c>
      <c r="AW553" s="11" t="s">
        <v>35</v>
      </c>
      <c r="AX553" s="11" t="s">
        <v>72</v>
      </c>
      <c r="AY553" s="167" t="s">
        <v>145</v>
      </c>
    </row>
    <row r="554" spans="2:65" s="12" customFormat="1">
      <c r="B554" s="173"/>
      <c r="D554" s="166" t="s">
        <v>157</v>
      </c>
      <c r="E554" s="174" t="s">
        <v>5</v>
      </c>
      <c r="F554" s="175" t="s">
        <v>496</v>
      </c>
      <c r="H554" s="176">
        <v>43.93</v>
      </c>
      <c r="L554" s="173"/>
      <c r="M554" s="177"/>
      <c r="N554" s="178"/>
      <c r="O554" s="178"/>
      <c r="P554" s="178"/>
      <c r="Q554" s="178"/>
      <c r="R554" s="178"/>
      <c r="S554" s="178"/>
      <c r="T554" s="179"/>
      <c r="AT554" s="174" t="s">
        <v>157</v>
      </c>
      <c r="AU554" s="174" t="s">
        <v>146</v>
      </c>
      <c r="AV554" s="12" t="s">
        <v>146</v>
      </c>
      <c r="AW554" s="12" t="s">
        <v>35</v>
      </c>
      <c r="AX554" s="12" t="s">
        <v>72</v>
      </c>
      <c r="AY554" s="174" t="s">
        <v>145</v>
      </c>
    </row>
    <row r="555" spans="2:65" s="11" customFormat="1">
      <c r="B555" s="165"/>
      <c r="D555" s="166" t="s">
        <v>157</v>
      </c>
      <c r="E555" s="167" t="s">
        <v>5</v>
      </c>
      <c r="F555" s="168" t="s">
        <v>497</v>
      </c>
      <c r="H555" s="169">
        <v>4.12</v>
      </c>
      <c r="L555" s="165"/>
      <c r="M555" s="170"/>
      <c r="N555" s="171"/>
      <c r="O555" s="171"/>
      <c r="P555" s="171"/>
      <c r="Q555" s="171"/>
      <c r="R555" s="171"/>
      <c r="S555" s="171"/>
      <c r="T555" s="172"/>
      <c r="AT555" s="167" t="s">
        <v>157</v>
      </c>
      <c r="AU555" s="167" t="s">
        <v>146</v>
      </c>
      <c r="AV555" s="11" t="s">
        <v>80</v>
      </c>
      <c r="AW555" s="11" t="s">
        <v>35</v>
      </c>
      <c r="AX555" s="11" t="s">
        <v>72</v>
      </c>
      <c r="AY555" s="167" t="s">
        <v>145</v>
      </c>
    </row>
    <row r="556" spans="2:65" s="11" customFormat="1">
      <c r="B556" s="165"/>
      <c r="D556" s="166" t="s">
        <v>157</v>
      </c>
      <c r="E556" s="167" t="s">
        <v>5</v>
      </c>
      <c r="F556" s="168" t="s">
        <v>498</v>
      </c>
      <c r="H556" s="169">
        <v>17.46</v>
      </c>
      <c r="L556" s="165"/>
      <c r="M556" s="170"/>
      <c r="N556" s="171"/>
      <c r="O556" s="171"/>
      <c r="P556" s="171"/>
      <c r="Q556" s="171"/>
      <c r="R556" s="171"/>
      <c r="S556" s="171"/>
      <c r="T556" s="172"/>
      <c r="AT556" s="167" t="s">
        <v>157</v>
      </c>
      <c r="AU556" s="167" t="s">
        <v>146</v>
      </c>
      <c r="AV556" s="11" t="s">
        <v>80</v>
      </c>
      <c r="AW556" s="11" t="s">
        <v>35</v>
      </c>
      <c r="AX556" s="11" t="s">
        <v>72</v>
      </c>
      <c r="AY556" s="167" t="s">
        <v>145</v>
      </c>
    </row>
    <row r="557" spans="2:65" s="11" customFormat="1">
      <c r="B557" s="165"/>
      <c r="D557" s="166" t="s">
        <v>157</v>
      </c>
      <c r="E557" s="167" t="s">
        <v>5</v>
      </c>
      <c r="F557" s="168" t="s">
        <v>499</v>
      </c>
      <c r="H557" s="169">
        <v>5.4749999999999996</v>
      </c>
      <c r="L557" s="165"/>
      <c r="M557" s="170"/>
      <c r="N557" s="171"/>
      <c r="O557" s="171"/>
      <c r="P557" s="171"/>
      <c r="Q557" s="171"/>
      <c r="R557" s="171"/>
      <c r="S557" s="171"/>
      <c r="T557" s="172"/>
      <c r="AT557" s="167" t="s">
        <v>157</v>
      </c>
      <c r="AU557" s="167" t="s">
        <v>146</v>
      </c>
      <c r="AV557" s="11" t="s">
        <v>80</v>
      </c>
      <c r="AW557" s="11" t="s">
        <v>35</v>
      </c>
      <c r="AX557" s="11" t="s">
        <v>72</v>
      </c>
      <c r="AY557" s="167" t="s">
        <v>145</v>
      </c>
    </row>
    <row r="558" spans="2:65" s="12" customFormat="1">
      <c r="B558" s="173"/>
      <c r="D558" s="166" t="s">
        <v>157</v>
      </c>
      <c r="E558" s="174" t="s">
        <v>5</v>
      </c>
      <c r="F558" s="175" t="s">
        <v>500</v>
      </c>
      <c r="H558" s="176">
        <v>27.055</v>
      </c>
      <c r="L558" s="173"/>
      <c r="M558" s="177"/>
      <c r="N558" s="178"/>
      <c r="O558" s="178"/>
      <c r="P558" s="178"/>
      <c r="Q558" s="178"/>
      <c r="R558" s="178"/>
      <c r="S558" s="178"/>
      <c r="T558" s="179"/>
      <c r="AT558" s="174" t="s">
        <v>157</v>
      </c>
      <c r="AU558" s="174" t="s">
        <v>146</v>
      </c>
      <c r="AV558" s="12" t="s">
        <v>146</v>
      </c>
      <c r="AW558" s="12" t="s">
        <v>35</v>
      </c>
      <c r="AX558" s="12" t="s">
        <v>72</v>
      </c>
      <c r="AY558" s="174" t="s">
        <v>145</v>
      </c>
    </row>
    <row r="559" spans="2:65" s="11" customFormat="1">
      <c r="B559" s="165"/>
      <c r="D559" s="166" t="s">
        <v>157</v>
      </c>
      <c r="E559" s="167" t="s">
        <v>5</v>
      </c>
      <c r="F559" s="168" t="s">
        <v>501</v>
      </c>
      <c r="H559" s="169">
        <v>13.1</v>
      </c>
      <c r="L559" s="165"/>
      <c r="M559" s="170"/>
      <c r="N559" s="171"/>
      <c r="O559" s="171"/>
      <c r="P559" s="171"/>
      <c r="Q559" s="171"/>
      <c r="R559" s="171"/>
      <c r="S559" s="171"/>
      <c r="T559" s="172"/>
      <c r="AT559" s="167" t="s">
        <v>157</v>
      </c>
      <c r="AU559" s="167" t="s">
        <v>146</v>
      </c>
      <c r="AV559" s="11" t="s">
        <v>80</v>
      </c>
      <c r="AW559" s="11" t="s">
        <v>35</v>
      </c>
      <c r="AX559" s="11" t="s">
        <v>72</v>
      </c>
      <c r="AY559" s="167" t="s">
        <v>145</v>
      </c>
    </row>
    <row r="560" spans="2:65" s="11" customFormat="1">
      <c r="B560" s="165"/>
      <c r="D560" s="166" t="s">
        <v>157</v>
      </c>
      <c r="E560" s="167" t="s">
        <v>5</v>
      </c>
      <c r="F560" s="168" t="s">
        <v>502</v>
      </c>
      <c r="H560" s="169">
        <v>43.8</v>
      </c>
      <c r="L560" s="165"/>
      <c r="M560" s="170"/>
      <c r="N560" s="171"/>
      <c r="O560" s="171"/>
      <c r="P560" s="171"/>
      <c r="Q560" s="171"/>
      <c r="R560" s="171"/>
      <c r="S560" s="171"/>
      <c r="T560" s="172"/>
      <c r="AT560" s="167" t="s">
        <v>157</v>
      </c>
      <c r="AU560" s="167" t="s">
        <v>146</v>
      </c>
      <c r="AV560" s="11" t="s">
        <v>80</v>
      </c>
      <c r="AW560" s="11" t="s">
        <v>35</v>
      </c>
      <c r="AX560" s="11" t="s">
        <v>72</v>
      </c>
      <c r="AY560" s="167" t="s">
        <v>145</v>
      </c>
    </row>
    <row r="561" spans="2:65" s="12" customFormat="1">
      <c r="B561" s="173"/>
      <c r="D561" s="166" t="s">
        <v>157</v>
      </c>
      <c r="E561" s="174" t="s">
        <v>5</v>
      </c>
      <c r="F561" s="175" t="s">
        <v>503</v>
      </c>
      <c r="H561" s="176">
        <v>56.9</v>
      </c>
      <c r="L561" s="173"/>
      <c r="M561" s="177"/>
      <c r="N561" s="178"/>
      <c r="O561" s="178"/>
      <c r="P561" s="178"/>
      <c r="Q561" s="178"/>
      <c r="R561" s="178"/>
      <c r="S561" s="178"/>
      <c r="T561" s="179"/>
      <c r="AT561" s="174" t="s">
        <v>157</v>
      </c>
      <c r="AU561" s="174" t="s">
        <v>146</v>
      </c>
      <c r="AV561" s="12" t="s">
        <v>146</v>
      </c>
      <c r="AW561" s="12" t="s">
        <v>35</v>
      </c>
      <c r="AX561" s="12" t="s">
        <v>72</v>
      </c>
      <c r="AY561" s="174" t="s">
        <v>145</v>
      </c>
    </row>
    <row r="562" spans="2:65" s="13" customFormat="1">
      <c r="B562" s="180"/>
      <c r="D562" s="166" t="s">
        <v>157</v>
      </c>
      <c r="E562" s="181" t="s">
        <v>5</v>
      </c>
      <c r="F562" s="182" t="s">
        <v>160</v>
      </c>
      <c r="H562" s="183">
        <v>127.88500000000001</v>
      </c>
      <c r="L562" s="180"/>
      <c r="M562" s="184"/>
      <c r="N562" s="185"/>
      <c r="O562" s="185"/>
      <c r="P562" s="185"/>
      <c r="Q562" s="185"/>
      <c r="R562" s="185"/>
      <c r="S562" s="185"/>
      <c r="T562" s="186"/>
      <c r="AT562" s="181" t="s">
        <v>157</v>
      </c>
      <c r="AU562" s="181" t="s">
        <v>146</v>
      </c>
      <c r="AV562" s="13" t="s">
        <v>155</v>
      </c>
      <c r="AW562" s="13" t="s">
        <v>35</v>
      </c>
      <c r="AX562" s="13" t="s">
        <v>77</v>
      </c>
      <c r="AY562" s="181" t="s">
        <v>145</v>
      </c>
    </row>
    <row r="563" spans="2:65" s="1" customFormat="1" ht="22.75" customHeight="1">
      <c r="B563" s="153"/>
      <c r="C563" s="154" t="s">
        <v>694</v>
      </c>
      <c r="D563" s="154" t="s">
        <v>150</v>
      </c>
      <c r="E563" s="155" t="s">
        <v>695</v>
      </c>
      <c r="F563" s="156" t="s">
        <v>696</v>
      </c>
      <c r="G563" s="157" t="s">
        <v>195</v>
      </c>
      <c r="H563" s="158">
        <v>127.88500000000001</v>
      </c>
      <c r="I563" s="159">
        <v>0</v>
      </c>
      <c r="J563" s="159">
        <f>ROUND(I563*H563,2)</f>
        <v>0</v>
      </c>
      <c r="K563" s="156" t="s">
        <v>1812</v>
      </c>
      <c r="L563" s="39"/>
      <c r="M563" s="160" t="s">
        <v>5</v>
      </c>
      <c r="N563" s="161" t="s">
        <v>43</v>
      </c>
      <c r="O563" s="162">
        <v>0.41</v>
      </c>
      <c r="P563" s="162">
        <f>O563*H563</f>
        <v>52.432850000000002</v>
      </c>
      <c r="Q563" s="162">
        <v>4.8900000000000002E-3</v>
      </c>
      <c r="R563" s="162">
        <f>Q563*H563</f>
        <v>0.6253576500000001</v>
      </c>
      <c r="S563" s="162">
        <v>0</v>
      </c>
      <c r="T563" s="163">
        <f>S563*H563</f>
        <v>0</v>
      </c>
      <c r="AR563" s="24" t="s">
        <v>155</v>
      </c>
      <c r="AT563" s="24" t="s">
        <v>150</v>
      </c>
      <c r="AU563" s="24" t="s">
        <v>146</v>
      </c>
      <c r="AY563" s="24" t="s">
        <v>145</v>
      </c>
      <c r="BE563" s="164">
        <f>IF(N563="základní",J563,0)</f>
        <v>0</v>
      </c>
      <c r="BF563" s="164">
        <f>IF(N563="snížená",J563,0)</f>
        <v>0</v>
      </c>
      <c r="BG563" s="164">
        <f>IF(N563="zákl. přenesená",J563,0)</f>
        <v>0</v>
      </c>
      <c r="BH563" s="164">
        <f>IF(N563="sníž. přenesená",J563,0)</f>
        <v>0</v>
      </c>
      <c r="BI563" s="164">
        <f>IF(N563="nulová",J563,0)</f>
        <v>0</v>
      </c>
      <c r="BJ563" s="24" t="s">
        <v>77</v>
      </c>
      <c r="BK563" s="164">
        <f>ROUND(I563*H563,2)</f>
        <v>0</v>
      </c>
      <c r="BL563" s="24" t="s">
        <v>155</v>
      </c>
      <c r="BM563" s="24" t="s">
        <v>697</v>
      </c>
    </row>
    <row r="564" spans="2:65" s="1" customFormat="1" ht="22.75" customHeight="1">
      <c r="B564" s="153"/>
      <c r="C564" s="154" t="s">
        <v>698</v>
      </c>
      <c r="D564" s="154" t="s">
        <v>150</v>
      </c>
      <c r="E564" s="155" t="s">
        <v>699</v>
      </c>
      <c r="F564" s="156" t="s">
        <v>700</v>
      </c>
      <c r="G564" s="157" t="s">
        <v>195</v>
      </c>
      <c r="H564" s="158">
        <v>127.88500000000001</v>
      </c>
      <c r="I564" s="159">
        <v>0</v>
      </c>
      <c r="J564" s="159">
        <f>ROUND(I564*H564,2)</f>
        <v>0</v>
      </c>
      <c r="K564" s="156" t="s">
        <v>5</v>
      </c>
      <c r="L564" s="39"/>
      <c r="M564" s="160" t="s">
        <v>5</v>
      </c>
      <c r="N564" s="161" t="s">
        <v>43</v>
      </c>
      <c r="O564" s="162">
        <v>0.35</v>
      </c>
      <c r="P564" s="162">
        <f>O564*H564</f>
        <v>44.759749999999997</v>
      </c>
      <c r="Q564" s="162">
        <v>3.3E-3</v>
      </c>
      <c r="R564" s="162">
        <f>Q564*H564</f>
        <v>0.42202050000000002</v>
      </c>
      <c r="S564" s="162">
        <v>0</v>
      </c>
      <c r="T564" s="163">
        <f>S564*H564</f>
        <v>0</v>
      </c>
      <c r="AR564" s="24" t="s">
        <v>155</v>
      </c>
      <c r="AT564" s="24" t="s">
        <v>150</v>
      </c>
      <c r="AU564" s="24" t="s">
        <v>146</v>
      </c>
      <c r="AY564" s="24" t="s">
        <v>145</v>
      </c>
      <c r="BE564" s="164">
        <f>IF(N564="základní",J564,0)</f>
        <v>0</v>
      </c>
      <c r="BF564" s="164">
        <f>IF(N564="snížená",J564,0)</f>
        <v>0</v>
      </c>
      <c r="BG564" s="164">
        <f>IF(N564="zákl. přenesená",J564,0)</f>
        <v>0</v>
      </c>
      <c r="BH564" s="164">
        <f>IF(N564="sníž. přenesená",J564,0)</f>
        <v>0</v>
      </c>
      <c r="BI564" s="164">
        <f>IF(N564="nulová",J564,0)</f>
        <v>0</v>
      </c>
      <c r="BJ564" s="24" t="s">
        <v>77</v>
      </c>
      <c r="BK564" s="164">
        <f>ROUND(I564*H564,2)</f>
        <v>0</v>
      </c>
      <c r="BL564" s="24" t="s">
        <v>155</v>
      </c>
      <c r="BM564" s="24" t="s">
        <v>701</v>
      </c>
    </row>
    <row r="565" spans="2:65" s="14" customFormat="1">
      <c r="B565" s="196"/>
      <c r="D565" s="166" t="s">
        <v>157</v>
      </c>
      <c r="E565" s="197" t="s">
        <v>5</v>
      </c>
      <c r="F565" s="198" t="s">
        <v>702</v>
      </c>
      <c r="H565" s="197" t="s">
        <v>5</v>
      </c>
      <c r="L565" s="196"/>
      <c r="M565" s="199"/>
      <c r="N565" s="200"/>
      <c r="O565" s="200"/>
      <c r="P565" s="200"/>
      <c r="Q565" s="200"/>
      <c r="R565" s="200"/>
      <c r="S565" s="200"/>
      <c r="T565" s="201"/>
      <c r="AT565" s="197" t="s">
        <v>157</v>
      </c>
      <c r="AU565" s="197" t="s">
        <v>146</v>
      </c>
      <c r="AV565" s="14" t="s">
        <v>77</v>
      </c>
      <c r="AW565" s="14" t="s">
        <v>35</v>
      </c>
      <c r="AX565" s="14" t="s">
        <v>72</v>
      </c>
      <c r="AY565" s="197" t="s">
        <v>145</v>
      </c>
    </row>
    <row r="566" spans="2:65" s="14" customFormat="1">
      <c r="B566" s="196"/>
      <c r="D566" s="166" t="s">
        <v>157</v>
      </c>
      <c r="E566" s="197" t="s">
        <v>5</v>
      </c>
      <c r="F566" s="198" t="s">
        <v>703</v>
      </c>
      <c r="H566" s="197" t="s">
        <v>5</v>
      </c>
      <c r="L566" s="196"/>
      <c r="M566" s="199"/>
      <c r="N566" s="200"/>
      <c r="O566" s="200"/>
      <c r="P566" s="200"/>
      <c r="Q566" s="200"/>
      <c r="R566" s="200"/>
      <c r="S566" s="200"/>
      <c r="T566" s="201"/>
      <c r="AT566" s="197" t="s">
        <v>157</v>
      </c>
      <c r="AU566" s="197" t="s">
        <v>146</v>
      </c>
      <c r="AV566" s="14" t="s">
        <v>77</v>
      </c>
      <c r="AW566" s="14" t="s">
        <v>35</v>
      </c>
      <c r="AX566" s="14" t="s">
        <v>72</v>
      </c>
      <c r="AY566" s="197" t="s">
        <v>145</v>
      </c>
    </row>
    <row r="567" spans="2:65" s="11" customFormat="1">
      <c r="B567" s="165"/>
      <c r="D567" s="166" t="s">
        <v>157</v>
      </c>
      <c r="E567" s="167" t="s">
        <v>5</v>
      </c>
      <c r="F567" s="168" t="s">
        <v>5</v>
      </c>
      <c r="H567" s="169">
        <v>0</v>
      </c>
      <c r="L567" s="165"/>
      <c r="M567" s="170"/>
      <c r="N567" s="171"/>
      <c r="O567" s="171"/>
      <c r="P567" s="171"/>
      <c r="Q567" s="171"/>
      <c r="R567" s="171"/>
      <c r="S567" s="171"/>
      <c r="T567" s="172"/>
      <c r="AT567" s="167" t="s">
        <v>157</v>
      </c>
      <c r="AU567" s="167" t="s">
        <v>146</v>
      </c>
      <c r="AV567" s="11" t="s">
        <v>80</v>
      </c>
      <c r="AW567" s="11" t="s">
        <v>35</v>
      </c>
      <c r="AX567" s="11" t="s">
        <v>72</v>
      </c>
      <c r="AY567" s="167" t="s">
        <v>145</v>
      </c>
    </row>
    <row r="568" spans="2:65" s="11" customFormat="1">
      <c r="B568" s="165"/>
      <c r="D568" s="166" t="s">
        <v>157</v>
      </c>
      <c r="E568" s="167" t="s">
        <v>5</v>
      </c>
      <c r="F568" s="168" t="s">
        <v>490</v>
      </c>
      <c r="H568" s="169">
        <v>29.21</v>
      </c>
      <c r="L568" s="165"/>
      <c r="M568" s="170"/>
      <c r="N568" s="171"/>
      <c r="O568" s="171"/>
      <c r="P568" s="171"/>
      <c r="Q568" s="171"/>
      <c r="R568" s="171"/>
      <c r="S568" s="171"/>
      <c r="T568" s="172"/>
      <c r="AT568" s="167" t="s">
        <v>157</v>
      </c>
      <c r="AU568" s="167" t="s">
        <v>146</v>
      </c>
      <c r="AV568" s="11" t="s">
        <v>80</v>
      </c>
      <c r="AW568" s="11" t="s">
        <v>35</v>
      </c>
      <c r="AX568" s="11" t="s">
        <v>72</v>
      </c>
      <c r="AY568" s="167" t="s">
        <v>145</v>
      </c>
    </row>
    <row r="569" spans="2:65" s="11" customFormat="1">
      <c r="B569" s="165"/>
      <c r="D569" s="166" t="s">
        <v>157</v>
      </c>
      <c r="E569" s="167" t="s">
        <v>5</v>
      </c>
      <c r="F569" s="168" t="s">
        <v>491</v>
      </c>
      <c r="H569" s="169">
        <v>1.905</v>
      </c>
      <c r="L569" s="165"/>
      <c r="M569" s="170"/>
      <c r="N569" s="171"/>
      <c r="O569" s="171"/>
      <c r="P569" s="171"/>
      <c r="Q569" s="171"/>
      <c r="R569" s="171"/>
      <c r="S569" s="171"/>
      <c r="T569" s="172"/>
      <c r="AT569" s="167" t="s">
        <v>157</v>
      </c>
      <c r="AU569" s="167" t="s">
        <v>146</v>
      </c>
      <c r="AV569" s="11" t="s">
        <v>80</v>
      </c>
      <c r="AW569" s="11" t="s">
        <v>35</v>
      </c>
      <c r="AX569" s="11" t="s">
        <v>72</v>
      </c>
      <c r="AY569" s="167" t="s">
        <v>145</v>
      </c>
    </row>
    <row r="570" spans="2:65" s="11" customFormat="1">
      <c r="B570" s="165"/>
      <c r="D570" s="166" t="s">
        <v>157</v>
      </c>
      <c r="E570" s="167" t="s">
        <v>5</v>
      </c>
      <c r="F570" s="168" t="s">
        <v>492</v>
      </c>
      <c r="H570" s="169">
        <v>3.2</v>
      </c>
      <c r="L570" s="165"/>
      <c r="M570" s="170"/>
      <c r="N570" s="171"/>
      <c r="O570" s="171"/>
      <c r="P570" s="171"/>
      <c r="Q570" s="171"/>
      <c r="R570" s="171"/>
      <c r="S570" s="171"/>
      <c r="T570" s="172"/>
      <c r="AT570" s="167" t="s">
        <v>157</v>
      </c>
      <c r="AU570" s="167" t="s">
        <v>146</v>
      </c>
      <c r="AV570" s="11" t="s">
        <v>80</v>
      </c>
      <c r="AW570" s="11" t="s">
        <v>35</v>
      </c>
      <c r="AX570" s="11" t="s">
        <v>72</v>
      </c>
      <c r="AY570" s="167" t="s">
        <v>145</v>
      </c>
    </row>
    <row r="571" spans="2:65" s="11" customFormat="1">
      <c r="B571" s="165"/>
      <c r="D571" s="166" t="s">
        <v>157</v>
      </c>
      <c r="E571" s="167" t="s">
        <v>5</v>
      </c>
      <c r="F571" s="168" t="s">
        <v>493</v>
      </c>
      <c r="H571" s="169">
        <v>1.4950000000000001</v>
      </c>
      <c r="L571" s="165"/>
      <c r="M571" s="170"/>
      <c r="N571" s="171"/>
      <c r="O571" s="171"/>
      <c r="P571" s="171"/>
      <c r="Q571" s="171"/>
      <c r="R571" s="171"/>
      <c r="S571" s="171"/>
      <c r="T571" s="172"/>
      <c r="AT571" s="167" t="s">
        <v>157</v>
      </c>
      <c r="AU571" s="167" t="s">
        <v>146</v>
      </c>
      <c r="AV571" s="11" t="s">
        <v>80</v>
      </c>
      <c r="AW571" s="11" t="s">
        <v>35</v>
      </c>
      <c r="AX571" s="11" t="s">
        <v>72</v>
      </c>
      <c r="AY571" s="167" t="s">
        <v>145</v>
      </c>
    </row>
    <row r="572" spans="2:65" s="11" customFormat="1">
      <c r="B572" s="165"/>
      <c r="D572" s="166" t="s">
        <v>157</v>
      </c>
      <c r="E572" s="167" t="s">
        <v>5</v>
      </c>
      <c r="F572" s="168" t="s">
        <v>494</v>
      </c>
      <c r="H572" s="169">
        <v>1.92</v>
      </c>
      <c r="L572" s="165"/>
      <c r="M572" s="170"/>
      <c r="N572" s="171"/>
      <c r="O572" s="171"/>
      <c r="P572" s="171"/>
      <c r="Q572" s="171"/>
      <c r="R572" s="171"/>
      <c r="S572" s="171"/>
      <c r="T572" s="172"/>
      <c r="AT572" s="167" t="s">
        <v>157</v>
      </c>
      <c r="AU572" s="167" t="s">
        <v>146</v>
      </c>
      <c r="AV572" s="11" t="s">
        <v>80</v>
      </c>
      <c r="AW572" s="11" t="s">
        <v>35</v>
      </c>
      <c r="AX572" s="11" t="s">
        <v>72</v>
      </c>
      <c r="AY572" s="167" t="s">
        <v>145</v>
      </c>
    </row>
    <row r="573" spans="2:65" s="11" customFormat="1">
      <c r="B573" s="165"/>
      <c r="D573" s="166" t="s">
        <v>157</v>
      </c>
      <c r="E573" s="167" t="s">
        <v>5</v>
      </c>
      <c r="F573" s="168" t="s">
        <v>495</v>
      </c>
      <c r="H573" s="169">
        <v>6.2</v>
      </c>
      <c r="L573" s="165"/>
      <c r="M573" s="170"/>
      <c r="N573" s="171"/>
      <c r="O573" s="171"/>
      <c r="P573" s="171"/>
      <c r="Q573" s="171"/>
      <c r="R573" s="171"/>
      <c r="S573" s="171"/>
      <c r="T573" s="172"/>
      <c r="AT573" s="167" t="s">
        <v>157</v>
      </c>
      <c r="AU573" s="167" t="s">
        <v>146</v>
      </c>
      <c r="AV573" s="11" t="s">
        <v>80</v>
      </c>
      <c r="AW573" s="11" t="s">
        <v>35</v>
      </c>
      <c r="AX573" s="11" t="s">
        <v>72</v>
      </c>
      <c r="AY573" s="167" t="s">
        <v>145</v>
      </c>
    </row>
    <row r="574" spans="2:65" s="12" customFormat="1">
      <c r="B574" s="173"/>
      <c r="D574" s="166" t="s">
        <v>157</v>
      </c>
      <c r="E574" s="174" t="s">
        <v>5</v>
      </c>
      <c r="F574" s="175" t="s">
        <v>496</v>
      </c>
      <c r="H574" s="176">
        <v>43.93</v>
      </c>
      <c r="L574" s="173"/>
      <c r="M574" s="177"/>
      <c r="N574" s="178"/>
      <c r="O574" s="178"/>
      <c r="P574" s="178"/>
      <c r="Q574" s="178"/>
      <c r="R574" s="178"/>
      <c r="S574" s="178"/>
      <c r="T574" s="179"/>
      <c r="AT574" s="174" t="s">
        <v>157</v>
      </c>
      <c r="AU574" s="174" t="s">
        <v>146</v>
      </c>
      <c r="AV574" s="12" t="s">
        <v>146</v>
      </c>
      <c r="AW574" s="12" t="s">
        <v>35</v>
      </c>
      <c r="AX574" s="12" t="s">
        <v>72</v>
      </c>
      <c r="AY574" s="174" t="s">
        <v>145</v>
      </c>
    </row>
    <row r="575" spans="2:65" s="11" customFormat="1">
      <c r="B575" s="165"/>
      <c r="D575" s="166" t="s">
        <v>157</v>
      </c>
      <c r="E575" s="167" t="s">
        <v>5</v>
      </c>
      <c r="F575" s="168" t="s">
        <v>497</v>
      </c>
      <c r="H575" s="169">
        <v>4.12</v>
      </c>
      <c r="L575" s="165"/>
      <c r="M575" s="170"/>
      <c r="N575" s="171"/>
      <c r="O575" s="171"/>
      <c r="P575" s="171"/>
      <c r="Q575" s="171"/>
      <c r="R575" s="171"/>
      <c r="S575" s="171"/>
      <c r="T575" s="172"/>
      <c r="AT575" s="167" t="s">
        <v>157</v>
      </c>
      <c r="AU575" s="167" t="s">
        <v>146</v>
      </c>
      <c r="AV575" s="11" t="s">
        <v>80</v>
      </c>
      <c r="AW575" s="11" t="s">
        <v>35</v>
      </c>
      <c r="AX575" s="11" t="s">
        <v>72</v>
      </c>
      <c r="AY575" s="167" t="s">
        <v>145</v>
      </c>
    </row>
    <row r="576" spans="2:65" s="11" customFormat="1">
      <c r="B576" s="165"/>
      <c r="D576" s="166" t="s">
        <v>157</v>
      </c>
      <c r="E576" s="167" t="s">
        <v>5</v>
      </c>
      <c r="F576" s="168" t="s">
        <v>498</v>
      </c>
      <c r="H576" s="169">
        <v>17.46</v>
      </c>
      <c r="L576" s="165"/>
      <c r="M576" s="170"/>
      <c r="N576" s="171"/>
      <c r="O576" s="171"/>
      <c r="P576" s="171"/>
      <c r="Q576" s="171"/>
      <c r="R576" s="171"/>
      <c r="S576" s="171"/>
      <c r="T576" s="172"/>
      <c r="AT576" s="167" t="s">
        <v>157</v>
      </c>
      <c r="AU576" s="167" t="s">
        <v>146</v>
      </c>
      <c r="AV576" s="11" t="s">
        <v>80</v>
      </c>
      <c r="AW576" s="11" t="s">
        <v>35</v>
      </c>
      <c r="AX576" s="11" t="s">
        <v>72</v>
      </c>
      <c r="AY576" s="167" t="s">
        <v>145</v>
      </c>
    </row>
    <row r="577" spans="2:65" s="11" customFormat="1">
      <c r="B577" s="165"/>
      <c r="D577" s="166" t="s">
        <v>157</v>
      </c>
      <c r="E577" s="167" t="s">
        <v>5</v>
      </c>
      <c r="F577" s="168" t="s">
        <v>499</v>
      </c>
      <c r="H577" s="169">
        <v>5.4749999999999996</v>
      </c>
      <c r="L577" s="165"/>
      <c r="M577" s="170"/>
      <c r="N577" s="171"/>
      <c r="O577" s="171"/>
      <c r="P577" s="171"/>
      <c r="Q577" s="171"/>
      <c r="R577" s="171"/>
      <c r="S577" s="171"/>
      <c r="T577" s="172"/>
      <c r="AT577" s="167" t="s">
        <v>157</v>
      </c>
      <c r="AU577" s="167" t="s">
        <v>146</v>
      </c>
      <c r="AV577" s="11" t="s">
        <v>80</v>
      </c>
      <c r="AW577" s="11" t="s">
        <v>35</v>
      </c>
      <c r="AX577" s="11" t="s">
        <v>72</v>
      </c>
      <c r="AY577" s="167" t="s">
        <v>145</v>
      </c>
    </row>
    <row r="578" spans="2:65" s="12" customFormat="1">
      <c r="B578" s="173"/>
      <c r="D578" s="166" t="s">
        <v>157</v>
      </c>
      <c r="E578" s="174" t="s">
        <v>5</v>
      </c>
      <c r="F578" s="175" t="s">
        <v>500</v>
      </c>
      <c r="H578" s="176">
        <v>27.055</v>
      </c>
      <c r="L578" s="173"/>
      <c r="M578" s="177"/>
      <c r="N578" s="178"/>
      <c r="O578" s="178"/>
      <c r="P578" s="178"/>
      <c r="Q578" s="178"/>
      <c r="R578" s="178"/>
      <c r="S578" s="178"/>
      <c r="T578" s="179"/>
      <c r="AT578" s="174" t="s">
        <v>157</v>
      </c>
      <c r="AU578" s="174" t="s">
        <v>146</v>
      </c>
      <c r="AV578" s="12" t="s">
        <v>146</v>
      </c>
      <c r="AW578" s="12" t="s">
        <v>35</v>
      </c>
      <c r="AX578" s="12" t="s">
        <v>72</v>
      </c>
      <c r="AY578" s="174" t="s">
        <v>145</v>
      </c>
    </row>
    <row r="579" spans="2:65" s="11" customFormat="1">
      <c r="B579" s="165"/>
      <c r="D579" s="166" t="s">
        <v>157</v>
      </c>
      <c r="E579" s="167" t="s">
        <v>5</v>
      </c>
      <c r="F579" s="168" t="s">
        <v>501</v>
      </c>
      <c r="H579" s="169">
        <v>13.1</v>
      </c>
      <c r="L579" s="165"/>
      <c r="M579" s="170"/>
      <c r="N579" s="171"/>
      <c r="O579" s="171"/>
      <c r="P579" s="171"/>
      <c r="Q579" s="171"/>
      <c r="R579" s="171"/>
      <c r="S579" s="171"/>
      <c r="T579" s="172"/>
      <c r="AT579" s="167" t="s">
        <v>157</v>
      </c>
      <c r="AU579" s="167" t="s">
        <v>146</v>
      </c>
      <c r="AV579" s="11" t="s">
        <v>80</v>
      </c>
      <c r="AW579" s="11" t="s">
        <v>35</v>
      </c>
      <c r="AX579" s="11" t="s">
        <v>72</v>
      </c>
      <c r="AY579" s="167" t="s">
        <v>145</v>
      </c>
    </row>
    <row r="580" spans="2:65" s="11" customFormat="1">
      <c r="B580" s="165"/>
      <c r="D580" s="166" t="s">
        <v>157</v>
      </c>
      <c r="E580" s="167" t="s">
        <v>5</v>
      </c>
      <c r="F580" s="168" t="s">
        <v>502</v>
      </c>
      <c r="H580" s="169">
        <v>43.8</v>
      </c>
      <c r="L580" s="165"/>
      <c r="M580" s="170"/>
      <c r="N580" s="171"/>
      <c r="O580" s="171"/>
      <c r="P580" s="171"/>
      <c r="Q580" s="171"/>
      <c r="R580" s="171"/>
      <c r="S580" s="171"/>
      <c r="T580" s="172"/>
      <c r="AT580" s="167" t="s">
        <v>157</v>
      </c>
      <c r="AU580" s="167" t="s">
        <v>146</v>
      </c>
      <c r="AV580" s="11" t="s">
        <v>80</v>
      </c>
      <c r="AW580" s="11" t="s">
        <v>35</v>
      </c>
      <c r="AX580" s="11" t="s">
        <v>72</v>
      </c>
      <c r="AY580" s="167" t="s">
        <v>145</v>
      </c>
    </row>
    <row r="581" spans="2:65" s="12" customFormat="1">
      <c r="B581" s="173"/>
      <c r="D581" s="166" t="s">
        <v>157</v>
      </c>
      <c r="E581" s="174" t="s">
        <v>5</v>
      </c>
      <c r="F581" s="175" t="s">
        <v>503</v>
      </c>
      <c r="H581" s="176">
        <v>56.9</v>
      </c>
      <c r="L581" s="173"/>
      <c r="M581" s="177"/>
      <c r="N581" s="178"/>
      <c r="O581" s="178"/>
      <c r="P581" s="178"/>
      <c r="Q581" s="178"/>
      <c r="R581" s="178"/>
      <c r="S581" s="178"/>
      <c r="T581" s="179"/>
      <c r="AT581" s="174" t="s">
        <v>157</v>
      </c>
      <c r="AU581" s="174" t="s">
        <v>146</v>
      </c>
      <c r="AV581" s="12" t="s">
        <v>146</v>
      </c>
      <c r="AW581" s="12" t="s">
        <v>35</v>
      </c>
      <c r="AX581" s="12" t="s">
        <v>72</v>
      </c>
      <c r="AY581" s="174" t="s">
        <v>145</v>
      </c>
    </row>
    <row r="582" spans="2:65" s="13" customFormat="1">
      <c r="B582" s="180"/>
      <c r="D582" s="166" t="s">
        <v>157</v>
      </c>
      <c r="E582" s="181" t="s">
        <v>5</v>
      </c>
      <c r="F582" s="182" t="s">
        <v>160</v>
      </c>
      <c r="H582" s="183">
        <v>127.88500000000001</v>
      </c>
      <c r="L582" s="180"/>
      <c r="M582" s="184"/>
      <c r="N582" s="185"/>
      <c r="O582" s="185"/>
      <c r="P582" s="185"/>
      <c r="Q582" s="185"/>
      <c r="R582" s="185"/>
      <c r="S582" s="185"/>
      <c r="T582" s="186"/>
      <c r="AT582" s="181" t="s">
        <v>157</v>
      </c>
      <c r="AU582" s="181" t="s">
        <v>146</v>
      </c>
      <c r="AV582" s="13" t="s">
        <v>155</v>
      </c>
      <c r="AW582" s="13" t="s">
        <v>35</v>
      </c>
      <c r="AX582" s="13" t="s">
        <v>77</v>
      </c>
      <c r="AY582" s="181" t="s">
        <v>145</v>
      </c>
    </row>
    <row r="583" spans="2:65" s="1" customFormat="1" ht="22.75" customHeight="1">
      <c r="B583" s="153"/>
      <c r="C583" s="154" t="s">
        <v>704</v>
      </c>
      <c r="D583" s="154" t="s">
        <v>150</v>
      </c>
      <c r="E583" s="155" t="s">
        <v>705</v>
      </c>
      <c r="F583" s="156" t="s">
        <v>706</v>
      </c>
      <c r="G583" s="157" t="s">
        <v>195</v>
      </c>
      <c r="H583" s="158">
        <v>127.88500000000001</v>
      </c>
      <c r="I583" s="159">
        <v>0</v>
      </c>
      <c r="J583" s="159">
        <f>ROUND(I583*H583,2)</f>
        <v>0</v>
      </c>
      <c r="K583" s="156" t="s">
        <v>5</v>
      </c>
      <c r="L583" s="39"/>
      <c r="M583" s="160" t="s">
        <v>5</v>
      </c>
      <c r="N583" s="161" t="s">
        <v>43</v>
      </c>
      <c r="O583" s="162">
        <v>0</v>
      </c>
      <c r="P583" s="162">
        <f>O583*H583</f>
        <v>0</v>
      </c>
      <c r="Q583" s="162">
        <v>0</v>
      </c>
      <c r="R583" s="162">
        <f>Q583*H583</f>
        <v>0</v>
      </c>
      <c r="S583" s="162">
        <v>0</v>
      </c>
      <c r="T583" s="163">
        <f>S583*H583</f>
        <v>0</v>
      </c>
      <c r="AR583" s="24" t="s">
        <v>155</v>
      </c>
      <c r="AT583" s="24" t="s">
        <v>150</v>
      </c>
      <c r="AU583" s="24" t="s">
        <v>146</v>
      </c>
      <c r="AY583" s="24" t="s">
        <v>145</v>
      </c>
      <c r="BE583" s="164">
        <f>IF(N583="základní",J583,0)</f>
        <v>0</v>
      </c>
      <c r="BF583" s="164">
        <f>IF(N583="snížená",J583,0)</f>
        <v>0</v>
      </c>
      <c r="BG583" s="164">
        <f>IF(N583="zákl. přenesená",J583,0)</f>
        <v>0</v>
      </c>
      <c r="BH583" s="164">
        <f>IF(N583="sníž. přenesená",J583,0)</f>
        <v>0</v>
      </c>
      <c r="BI583" s="164">
        <f>IF(N583="nulová",J583,0)</f>
        <v>0</v>
      </c>
      <c r="BJ583" s="24" t="s">
        <v>77</v>
      </c>
      <c r="BK583" s="164">
        <f>ROUND(I583*H583,2)</f>
        <v>0</v>
      </c>
      <c r="BL583" s="24" t="s">
        <v>155</v>
      </c>
      <c r="BM583" s="24" t="s">
        <v>707</v>
      </c>
    </row>
    <row r="584" spans="2:65" s="14" customFormat="1">
      <c r="B584" s="196"/>
      <c r="D584" s="166" t="s">
        <v>157</v>
      </c>
      <c r="E584" s="197" t="s">
        <v>5</v>
      </c>
      <c r="F584" s="198" t="s">
        <v>702</v>
      </c>
      <c r="H584" s="197" t="s">
        <v>5</v>
      </c>
      <c r="L584" s="196"/>
      <c r="M584" s="199"/>
      <c r="N584" s="200"/>
      <c r="O584" s="200"/>
      <c r="P584" s="200"/>
      <c r="Q584" s="200"/>
      <c r="R584" s="200"/>
      <c r="S584" s="200"/>
      <c r="T584" s="201"/>
      <c r="AT584" s="197" t="s">
        <v>157</v>
      </c>
      <c r="AU584" s="197" t="s">
        <v>146</v>
      </c>
      <c r="AV584" s="14" t="s">
        <v>77</v>
      </c>
      <c r="AW584" s="14" t="s">
        <v>35</v>
      </c>
      <c r="AX584" s="14" t="s">
        <v>72</v>
      </c>
      <c r="AY584" s="197" t="s">
        <v>145</v>
      </c>
    </row>
    <row r="585" spans="2:65" s="14" customFormat="1">
      <c r="B585" s="196"/>
      <c r="D585" s="166" t="s">
        <v>157</v>
      </c>
      <c r="E585" s="197" t="s">
        <v>5</v>
      </c>
      <c r="F585" s="198" t="s">
        <v>703</v>
      </c>
      <c r="H585" s="197" t="s">
        <v>5</v>
      </c>
      <c r="L585" s="196"/>
      <c r="M585" s="199"/>
      <c r="N585" s="200"/>
      <c r="O585" s="200"/>
      <c r="P585" s="200"/>
      <c r="Q585" s="200"/>
      <c r="R585" s="200"/>
      <c r="S585" s="200"/>
      <c r="T585" s="201"/>
      <c r="AT585" s="197" t="s">
        <v>157</v>
      </c>
      <c r="AU585" s="197" t="s">
        <v>146</v>
      </c>
      <c r="AV585" s="14" t="s">
        <v>77</v>
      </c>
      <c r="AW585" s="14" t="s">
        <v>35</v>
      </c>
      <c r="AX585" s="14" t="s">
        <v>72</v>
      </c>
      <c r="AY585" s="197" t="s">
        <v>145</v>
      </c>
    </row>
    <row r="586" spans="2:65" s="11" customFormat="1">
      <c r="B586" s="165"/>
      <c r="D586" s="166" t="s">
        <v>157</v>
      </c>
      <c r="E586" s="167" t="s">
        <v>5</v>
      </c>
      <c r="F586" s="168" t="s">
        <v>708</v>
      </c>
      <c r="H586" s="169">
        <v>127.88500000000001</v>
      </c>
      <c r="L586" s="165"/>
      <c r="M586" s="170"/>
      <c r="N586" s="171"/>
      <c r="O586" s="171"/>
      <c r="P586" s="171"/>
      <c r="Q586" s="171"/>
      <c r="R586" s="171"/>
      <c r="S586" s="171"/>
      <c r="T586" s="172"/>
      <c r="AT586" s="167" t="s">
        <v>157</v>
      </c>
      <c r="AU586" s="167" t="s">
        <v>146</v>
      </c>
      <c r="AV586" s="11" t="s">
        <v>80</v>
      </c>
      <c r="AW586" s="11" t="s">
        <v>35</v>
      </c>
      <c r="AX586" s="11" t="s">
        <v>77</v>
      </c>
      <c r="AY586" s="167" t="s">
        <v>145</v>
      </c>
    </row>
    <row r="587" spans="2:65" s="1" customFormat="1" ht="22.75" customHeight="1">
      <c r="B587" s="153"/>
      <c r="C587" s="154" t="s">
        <v>709</v>
      </c>
      <c r="D587" s="154" t="s">
        <v>150</v>
      </c>
      <c r="E587" s="155" t="s">
        <v>710</v>
      </c>
      <c r="F587" s="156" t="s">
        <v>711</v>
      </c>
      <c r="G587" s="157" t="s">
        <v>195</v>
      </c>
      <c r="H587" s="158">
        <v>907.06799999999998</v>
      </c>
      <c r="I587" s="159">
        <v>0</v>
      </c>
      <c r="J587" s="159">
        <f>ROUND(I587*H587,2)</f>
        <v>0</v>
      </c>
      <c r="K587" s="156" t="s">
        <v>5</v>
      </c>
      <c r="L587" s="39"/>
      <c r="M587" s="160" t="s">
        <v>5</v>
      </c>
      <c r="N587" s="161" t="s">
        <v>43</v>
      </c>
      <c r="O587" s="162">
        <v>0.3</v>
      </c>
      <c r="P587" s="162">
        <f>O587*H587</f>
        <v>272.12039999999996</v>
      </c>
      <c r="Q587" s="162">
        <v>3.3E-3</v>
      </c>
      <c r="R587" s="162">
        <f>Q587*H587</f>
        <v>2.9933244000000001</v>
      </c>
      <c r="S587" s="162">
        <v>0</v>
      </c>
      <c r="T587" s="163">
        <f>S587*H587</f>
        <v>0</v>
      </c>
      <c r="AR587" s="24" t="s">
        <v>155</v>
      </c>
      <c r="AT587" s="24" t="s">
        <v>150</v>
      </c>
      <c r="AU587" s="24" t="s">
        <v>146</v>
      </c>
      <c r="AY587" s="24" t="s">
        <v>145</v>
      </c>
      <c r="BE587" s="164">
        <f>IF(N587="základní",J587,0)</f>
        <v>0</v>
      </c>
      <c r="BF587" s="164">
        <f>IF(N587="snížená",J587,0)</f>
        <v>0</v>
      </c>
      <c r="BG587" s="164">
        <f>IF(N587="zákl. přenesená",J587,0)</f>
        <v>0</v>
      </c>
      <c r="BH587" s="164">
        <f>IF(N587="sníž. přenesená",J587,0)</f>
        <v>0</v>
      </c>
      <c r="BI587" s="164">
        <f>IF(N587="nulová",J587,0)</f>
        <v>0</v>
      </c>
      <c r="BJ587" s="24" t="s">
        <v>77</v>
      </c>
      <c r="BK587" s="164">
        <f>ROUND(I587*H587,2)</f>
        <v>0</v>
      </c>
      <c r="BL587" s="24" t="s">
        <v>155</v>
      </c>
      <c r="BM587" s="24" t="s">
        <v>712</v>
      </c>
    </row>
    <row r="588" spans="2:65" s="14" customFormat="1">
      <c r="B588" s="196"/>
      <c r="D588" s="166" t="s">
        <v>157</v>
      </c>
      <c r="E588" s="197" t="s">
        <v>5</v>
      </c>
      <c r="F588" s="198" t="s">
        <v>702</v>
      </c>
      <c r="H588" s="197" t="s">
        <v>5</v>
      </c>
      <c r="L588" s="196"/>
      <c r="M588" s="199"/>
      <c r="N588" s="200"/>
      <c r="O588" s="200"/>
      <c r="P588" s="200"/>
      <c r="Q588" s="200"/>
      <c r="R588" s="200"/>
      <c r="S588" s="200"/>
      <c r="T588" s="201"/>
      <c r="AT588" s="197" t="s">
        <v>157</v>
      </c>
      <c r="AU588" s="197" t="s">
        <v>146</v>
      </c>
      <c r="AV588" s="14" t="s">
        <v>77</v>
      </c>
      <c r="AW588" s="14" t="s">
        <v>35</v>
      </c>
      <c r="AX588" s="14" t="s">
        <v>72</v>
      </c>
      <c r="AY588" s="197" t="s">
        <v>145</v>
      </c>
    </row>
    <row r="589" spans="2:65" s="14" customFormat="1">
      <c r="B589" s="196"/>
      <c r="D589" s="166" t="s">
        <v>157</v>
      </c>
      <c r="E589" s="197" t="s">
        <v>5</v>
      </c>
      <c r="F589" s="198" t="s">
        <v>703</v>
      </c>
      <c r="H589" s="197" t="s">
        <v>5</v>
      </c>
      <c r="L589" s="196"/>
      <c r="M589" s="199"/>
      <c r="N589" s="200"/>
      <c r="O589" s="200"/>
      <c r="P589" s="200"/>
      <c r="Q589" s="200"/>
      <c r="R589" s="200"/>
      <c r="S589" s="200"/>
      <c r="T589" s="201"/>
      <c r="AT589" s="197" t="s">
        <v>157</v>
      </c>
      <c r="AU589" s="197" t="s">
        <v>146</v>
      </c>
      <c r="AV589" s="14" t="s">
        <v>77</v>
      </c>
      <c r="AW589" s="14" t="s">
        <v>35</v>
      </c>
      <c r="AX589" s="14" t="s">
        <v>72</v>
      </c>
      <c r="AY589" s="197" t="s">
        <v>145</v>
      </c>
    </row>
    <row r="590" spans="2:65" s="11" customFormat="1">
      <c r="B590" s="165"/>
      <c r="D590" s="166" t="s">
        <v>157</v>
      </c>
      <c r="E590" s="167" t="s">
        <v>5</v>
      </c>
      <c r="F590" s="168" t="s">
        <v>5</v>
      </c>
      <c r="H590" s="169">
        <v>0</v>
      </c>
      <c r="L590" s="165"/>
      <c r="M590" s="170"/>
      <c r="N590" s="171"/>
      <c r="O590" s="171"/>
      <c r="P590" s="171"/>
      <c r="Q590" s="171"/>
      <c r="R590" s="171"/>
      <c r="S590" s="171"/>
      <c r="T590" s="172"/>
      <c r="AT590" s="167" t="s">
        <v>157</v>
      </c>
      <c r="AU590" s="167" t="s">
        <v>146</v>
      </c>
      <c r="AV590" s="11" t="s">
        <v>80</v>
      </c>
      <c r="AW590" s="11" t="s">
        <v>35</v>
      </c>
      <c r="AX590" s="11" t="s">
        <v>72</v>
      </c>
      <c r="AY590" s="167" t="s">
        <v>145</v>
      </c>
    </row>
    <row r="591" spans="2:65" s="11" customFormat="1">
      <c r="B591" s="165"/>
      <c r="D591" s="166" t="s">
        <v>157</v>
      </c>
      <c r="E591" s="167" t="s">
        <v>5</v>
      </c>
      <c r="F591" s="168" t="s">
        <v>508</v>
      </c>
      <c r="H591" s="169">
        <v>92.796000000000006</v>
      </c>
      <c r="L591" s="165"/>
      <c r="M591" s="170"/>
      <c r="N591" s="171"/>
      <c r="O591" s="171"/>
      <c r="P591" s="171"/>
      <c r="Q591" s="171"/>
      <c r="R591" s="171"/>
      <c r="S591" s="171"/>
      <c r="T591" s="172"/>
      <c r="AT591" s="167" t="s">
        <v>157</v>
      </c>
      <c r="AU591" s="167" t="s">
        <v>146</v>
      </c>
      <c r="AV591" s="11" t="s">
        <v>80</v>
      </c>
      <c r="AW591" s="11" t="s">
        <v>35</v>
      </c>
      <c r="AX591" s="11" t="s">
        <v>72</v>
      </c>
      <c r="AY591" s="167" t="s">
        <v>145</v>
      </c>
    </row>
    <row r="592" spans="2:65" s="11" customFormat="1">
      <c r="B592" s="165"/>
      <c r="D592" s="166" t="s">
        <v>157</v>
      </c>
      <c r="E592" s="167" t="s">
        <v>5</v>
      </c>
      <c r="F592" s="168" t="s">
        <v>713</v>
      </c>
      <c r="H592" s="169">
        <v>-10.53</v>
      </c>
      <c r="L592" s="165"/>
      <c r="M592" s="170"/>
      <c r="N592" s="171"/>
      <c r="O592" s="171"/>
      <c r="P592" s="171"/>
      <c r="Q592" s="171"/>
      <c r="R592" s="171"/>
      <c r="S592" s="171"/>
      <c r="T592" s="172"/>
      <c r="AT592" s="167" t="s">
        <v>157</v>
      </c>
      <c r="AU592" s="167" t="s">
        <v>146</v>
      </c>
      <c r="AV592" s="11" t="s">
        <v>80</v>
      </c>
      <c r="AW592" s="11" t="s">
        <v>35</v>
      </c>
      <c r="AX592" s="11" t="s">
        <v>72</v>
      </c>
      <c r="AY592" s="167" t="s">
        <v>145</v>
      </c>
    </row>
    <row r="593" spans="2:51" s="11" customFormat="1">
      <c r="B593" s="165"/>
      <c r="D593" s="166" t="s">
        <v>157</v>
      </c>
      <c r="E593" s="167" t="s">
        <v>5</v>
      </c>
      <c r="F593" s="168" t="s">
        <v>714</v>
      </c>
      <c r="H593" s="169">
        <v>4.32</v>
      </c>
      <c r="L593" s="165"/>
      <c r="M593" s="170"/>
      <c r="N593" s="171"/>
      <c r="O593" s="171"/>
      <c r="P593" s="171"/>
      <c r="Q593" s="171"/>
      <c r="R593" s="171"/>
      <c r="S593" s="171"/>
      <c r="T593" s="172"/>
      <c r="AT593" s="167" t="s">
        <v>157</v>
      </c>
      <c r="AU593" s="167" t="s">
        <v>146</v>
      </c>
      <c r="AV593" s="11" t="s">
        <v>80</v>
      </c>
      <c r="AW593" s="11" t="s">
        <v>35</v>
      </c>
      <c r="AX593" s="11" t="s">
        <v>72</v>
      </c>
      <c r="AY593" s="167" t="s">
        <v>145</v>
      </c>
    </row>
    <row r="594" spans="2:51" s="11" customFormat="1">
      <c r="B594" s="165"/>
      <c r="D594" s="166" t="s">
        <v>157</v>
      </c>
      <c r="E594" s="167" t="s">
        <v>5</v>
      </c>
      <c r="F594" s="168" t="s">
        <v>715</v>
      </c>
      <c r="H594" s="169">
        <v>4.4550000000000001</v>
      </c>
      <c r="L594" s="165"/>
      <c r="M594" s="170"/>
      <c r="N594" s="171"/>
      <c r="O594" s="171"/>
      <c r="P594" s="171"/>
      <c r="Q594" s="171"/>
      <c r="R594" s="171"/>
      <c r="S594" s="171"/>
      <c r="T594" s="172"/>
      <c r="AT594" s="167" t="s">
        <v>157</v>
      </c>
      <c r="AU594" s="167" t="s">
        <v>146</v>
      </c>
      <c r="AV594" s="11" t="s">
        <v>80</v>
      </c>
      <c r="AW594" s="11" t="s">
        <v>35</v>
      </c>
      <c r="AX594" s="11" t="s">
        <v>72</v>
      </c>
      <c r="AY594" s="167" t="s">
        <v>145</v>
      </c>
    </row>
    <row r="595" spans="2:51" s="11" customFormat="1">
      <c r="B595" s="165"/>
      <c r="D595" s="166" t="s">
        <v>157</v>
      </c>
      <c r="E595" s="167" t="s">
        <v>5</v>
      </c>
      <c r="F595" s="168" t="s">
        <v>548</v>
      </c>
      <c r="H595" s="169">
        <v>15.097</v>
      </c>
      <c r="L595" s="165"/>
      <c r="M595" s="170"/>
      <c r="N595" s="171"/>
      <c r="O595" s="171"/>
      <c r="P595" s="171"/>
      <c r="Q595" s="171"/>
      <c r="R595" s="171"/>
      <c r="S595" s="171"/>
      <c r="T595" s="172"/>
      <c r="AT595" s="167" t="s">
        <v>157</v>
      </c>
      <c r="AU595" s="167" t="s">
        <v>146</v>
      </c>
      <c r="AV595" s="11" t="s">
        <v>80</v>
      </c>
      <c r="AW595" s="11" t="s">
        <v>35</v>
      </c>
      <c r="AX595" s="11" t="s">
        <v>72</v>
      </c>
      <c r="AY595" s="167" t="s">
        <v>145</v>
      </c>
    </row>
    <row r="596" spans="2:51" s="11" customFormat="1">
      <c r="B596" s="165"/>
      <c r="D596" s="166" t="s">
        <v>157</v>
      </c>
      <c r="E596" s="167" t="s">
        <v>5</v>
      </c>
      <c r="F596" s="168" t="s">
        <v>459</v>
      </c>
      <c r="H596" s="169">
        <v>1.9</v>
      </c>
      <c r="L596" s="165"/>
      <c r="M596" s="170"/>
      <c r="N596" s="171"/>
      <c r="O596" s="171"/>
      <c r="P596" s="171"/>
      <c r="Q596" s="171"/>
      <c r="R596" s="171"/>
      <c r="S596" s="171"/>
      <c r="T596" s="172"/>
      <c r="AT596" s="167" t="s">
        <v>157</v>
      </c>
      <c r="AU596" s="167" t="s">
        <v>146</v>
      </c>
      <c r="AV596" s="11" t="s">
        <v>80</v>
      </c>
      <c r="AW596" s="11" t="s">
        <v>35</v>
      </c>
      <c r="AX596" s="11" t="s">
        <v>72</v>
      </c>
      <c r="AY596" s="167" t="s">
        <v>145</v>
      </c>
    </row>
    <row r="597" spans="2:51" s="12" customFormat="1">
      <c r="B597" s="173"/>
      <c r="D597" s="166" t="s">
        <v>157</v>
      </c>
      <c r="E597" s="174" t="s">
        <v>5</v>
      </c>
      <c r="F597" s="175" t="s">
        <v>460</v>
      </c>
      <c r="H597" s="176">
        <v>108.038</v>
      </c>
      <c r="L597" s="173"/>
      <c r="M597" s="177"/>
      <c r="N597" s="178"/>
      <c r="O597" s="178"/>
      <c r="P597" s="178"/>
      <c r="Q597" s="178"/>
      <c r="R597" s="178"/>
      <c r="S597" s="178"/>
      <c r="T597" s="179"/>
      <c r="AT597" s="174" t="s">
        <v>157</v>
      </c>
      <c r="AU597" s="174" t="s">
        <v>146</v>
      </c>
      <c r="AV597" s="12" t="s">
        <v>146</v>
      </c>
      <c r="AW597" s="12" t="s">
        <v>35</v>
      </c>
      <c r="AX597" s="12" t="s">
        <v>72</v>
      </c>
      <c r="AY597" s="174" t="s">
        <v>145</v>
      </c>
    </row>
    <row r="598" spans="2:51" s="11" customFormat="1">
      <c r="B598" s="165"/>
      <c r="D598" s="166" t="s">
        <v>157</v>
      </c>
      <c r="E598" s="167" t="s">
        <v>5</v>
      </c>
      <c r="F598" s="168" t="s">
        <v>508</v>
      </c>
      <c r="H598" s="169">
        <v>92.796000000000006</v>
      </c>
      <c r="L598" s="165"/>
      <c r="M598" s="170"/>
      <c r="N598" s="171"/>
      <c r="O598" s="171"/>
      <c r="P598" s="171"/>
      <c r="Q598" s="171"/>
      <c r="R598" s="171"/>
      <c r="S598" s="171"/>
      <c r="T598" s="172"/>
      <c r="AT598" s="167" t="s">
        <v>157</v>
      </c>
      <c r="AU598" s="167" t="s">
        <v>146</v>
      </c>
      <c r="AV598" s="11" t="s">
        <v>80</v>
      </c>
      <c r="AW598" s="11" t="s">
        <v>35</v>
      </c>
      <c r="AX598" s="11" t="s">
        <v>72</v>
      </c>
      <c r="AY598" s="167" t="s">
        <v>145</v>
      </c>
    </row>
    <row r="599" spans="2:51" s="11" customFormat="1">
      <c r="B599" s="165"/>
      <c r="D599" s="166" t="s">
        <v>157</v>
      </c>
      <c r="E599" s="167" t="s">
        <v>5</v>
      </c>
      <c r="F599" s="168" t="s">
        <v>462</v>
      </c>
      <c r="H599" s="169">
        <v>-14.85</v>
      </c>
      <c r="L599" s="165"/>
      <c r="M599" s="170"/>
      <c r="N599" s="171"/>
      <c r="O599" s="171"/>
      <c r="P599" s="171"/>
      <c r="Q599" s="171"/>
      <c r="R599" s="171"/>
      <c r="S599" s="171"/>
      <c r="T599" s="172"/>
      <c r="AT599" s="167" t="s">
        <v>157</v>
      </c>
      <c r="AU599" s="167" t="s">
        <v>146</v>
      </c>
      <c r="AV599" s="11" t="s">
        <v>80</v>
      </c>
      <c r="AW599" s="11" t="s">
        <v>35</v>
      </c>
      <c r="AX599" s="11" t="s">
        <v>72</v>
      </c>
      <c r="AY599" s="167" t="s">
        <v>145</v>
      </c>
    </row>
    <row r="600" spans="2:51" s="11" customFormat="1">
      <c r="B600" s="165"/>
      <c r="D600" s="166" t="s">
        <v>157</v>
      </c>
      <c r="E600" s="167" t="s">
        <v>5</v>
      </c>
      <c r="F600" s="168" t="s">
        <v>716</v>
      </c>
      <c r="H600" s="169">
        <v>3.6</v>
      </c>
      <c r="L600" s="165"/>
      <c r="M600" s="170"/>
      <c r="N600" s="171"/>
      <c r="O600" s="171"/>
      <c r="P600" s="171"/>
      <c r="Q600" s="171"/>
      <c r="R600" s="171"/>
      <c r="S600" s="171"/>
      <c r="T600" s="172"/>
      <c r="AT600" s="167" t="s">
        <v>157</v>
      </c>
      <c r="AU600" s="167" t="s">
        <v>146</v>
      </c>
      <c r="AV600" s="11" t="s">
        <v>80</v>
      </c>
      <c r="AW600" s="11" t="s">
        <v>35</v>
      </c>
      <c r="AX600" s="11" t="s">
        <v>72</v>
      </c>
      <c r="AY600" s="167" t="s">
        <v>145</v>
      </c>
    </row>
    <row r="601" spans="2:51" s="11" customFormat="1">
      <c r="B601" s="165"/>
      <c r="D601" s="166" t="s">
        <v>157</v>
      </c>
      <c r="E601" s="167" t="s">
        <v>5</v>
      </c>
      <c r="F601" s="168" t="s">
        <v>717</v>
      </c>
      <c r="H601" s="169">
        <v>7.4249999999999998</v>
      </c>
      <c r="L601" s="165"/>
      <c r="M601" s="170"/>
      <c r="N601" s="171"/>
      <c r="O601" s="171"/>
      <c r="P601" s="171"/>
      <c r="Q601" s="171"/>
      <c r="R601" s="171"/>
      <c r="S601" s="171"/>
      <c r="T601" s="172"/>
      <c r="AT601" s="167" t="s">
        <v>157</v>
      </c>
      <c r="AU601" s="167" t="s">
        <v>146</v>
      </c>
      <c r="AV601" s="11" t="s">
        <v>80</v>
      </c>
      <c r="AW601" s="11" t="s">
        <v>35</v>
      </c>
      <c r="AX601" s="11" t="s">
        <v>72</v>
      </c>
      <c r="AY601" s="167" t="s">
        <v>145</v>
      </c>
    </row>
    <row r="602" spans="2:51" s="11" customFormat="1">
      <c r="B602" s="165"/>
      <c r="D602" s="166" t="s">
        <v>157</v>
      </c>
      <c r="E602" s="167" t="s">
        <v>5</v>
      </c>
      <c r="F602" s="168" t="s">
        <v>551</v>
      </c>
      <c r="H602" s="169">
        <v>15.435</v>
      </c>
      <c r="L602" s="165"/>
      <c r="M602" s="170"/>
      <c r="N602" s="171"/>
      <c r="O602" s="171"/>
      <c r="P602" s="171"/>
      <c r="Q602" s="171"/>
      <c r="R602" s="171"/>
      <c r="S602" s="171"/>
      <c r="T602" s="172"/>
      <c r="AT602" s="167" t="s">
        <v>157</v>
      </c>
      <c r="AU602" s="167" t="s">
        <v>146</v>
      </c>
      <c r="AV602" s="11" t="s">
        <v>80</v>
      </c>
      <c r="AW602" s="11" t="s">
        <v>35</v>
      </c>
      <c r="AX602" s="11" t="s">
        <v>72</v>
      </c>
      <c r="AY602" s="167" t="s">
        <v>145</v>
      </c>
    </row>
    <row r="603" spans="2:51" s="11" customFormat="1">
      <c r="B603" s="165"/>
      <c r="D603" s="166" t="s">
        <v>157</v>
      </c>
      <c r="E603" s="167" t="s">
        <v>5</v>
      </c>
      <c r="F603" s="168" t="s">
        <v>459</v>
      </c>
      <c r="H603" s="169">
        <v>1.9</v>
      </c>
      <c r="L603" s="165"/>
      <c r="M603" s="170"/>
      <c r="N603" s="171"/>
      <c r="O603" s="171"/>
      <c r="P603" s="171"/>
      <c r="Q603" s="171"/>
      <c r="R603" s="171"/>
      <c r="S603" s="171"/>
      <c r="T603" s="172"/>
      <c r="AT603" s="167" t="s">
        <v>157</v>
      </c>
      <c r="AU603" s="167" t="s">
        <v>146</v>
      </c>
      <c r="AV603" s="11" t="s">
        <v>80</v>
      </c>
      <c r="AW603" s="11" t="s">
        <v>35</v>
      </c>
      <c r="AX603" s="11" t="s">
        <v>72</v>
      </c>
      <c r="AY603" s="167" t="s">
        <v>145</v>
      </c>
    </row>
    <row r="604" spans="2:51" s="12" customFormat="1">
      <c r="B604" s="173"/>
      <c r="D604" s="166" t="s">
        <v>157</v>
      </c>
      <c r="E604" s="174" t="s">
        <v>5</v>
      </c>
      <c r="F604" s="175" t="s">
        <v>465</v>
      </c>
      <c r="H604" s="176">
        <v>106.306</v>
      </c>
      <c r="L604" s="173"/>
      <c r="M604" s="177"/>
      <c r="N604" s="178"/>
      <c r="O604" s="178"/>
      <c r="P604" s="178"/>
      <c r="Q604" s="178"/>
      <c r="R604" s="178"/>
      <c r="S604" s="178"/>
      <c r="T604" s="179"/>
      <c r="AT604" s="174" t="s">
        <v>157</v>
      </c>
      <c r="AU604" s="174" t="s">
        <v>146</v>
      </c>
      <c r="AV604" s="12" t="s">
        <v>146</v>
      </c>
      <c r="AW604" s="12" t="s">
        <v>35</v>
      </c>
      <c r="AX604" s="12" t="s">
        <v>72</v>
      </c>
      <c r="AY604" s="174" t="s">
        <v>145</v>
      </c>
    </row>
    <row r="605" spans="2:51" s="11" customFormat="1">
      <c r="B605" s="165"/>
      <c r="D605" s="166" t="s">
        <v>157</v>
      </c>
      <c r="E605" s="167" t="s">
        <v>5</v>
      </c>
      <c r="F605" s="168" t="s">
        <v>512</v>
      </c>
      <c r="H605" s="169">
        <v>131.54400000000001</v>
      </c>
      <c r="L605" s="165"/>
      <c r="M605" s="170"/>
      <c r="N605" s="171"/>
      <c r="O605" s="171"/>
      <c r="P605" s="171"/>
      <c r="Q605" s="171"/>
      <c r="R605" s="171"/>
      <c r="S605" s="171"/>
      <c r="T605" s="172"/>
      <c r="AT605" s="167" t="s">
        <v>157</v>
      </c>
      <c r="AU605" s="167" t="s">
        <v>146</v>
      </c>
      <c r="AV605" s="11" t="s">
        <v>80</v>
      </c>
      <c r="AW605" s="11" t="s">
        <v>35</v>
      </c>
      <c r="AX605" s="11" t="s">
        <v>72</v>
      </c>
      <c r="AY605" s="167" t="s">
        <v>145</v>
      </c>
    </row>
    <row r="606" spans="2:51" s="11" customFormat="1">
      <c r="B606" s="165"/>
      <c r="D606" s="166" t="s">
        <v>157</v>
      </c>
      <c r="E606" s="167" t="s">
        <v>5</v>
      </c>
      <c r="F606" s="168" t="s">
        <v>469</v>
      </c>
      <c r="H606" s="169">
        <v>271.58</v>
      </c>
      <c r="L606" s="165"/>
      <c r="M606" s="170"/>
      <c r="N606" s="171"/>
      <c r="O606" s="171"/>
      <c r="P606" s="171"/>
      <c r="Q606" s="171"/>
      <c r="R606" s="171"/>
      <c r="S606" s="171"/>
      <c r="T606" s="172"/>
      <c r="AT606" s="167" t="s">
        <v>157</v>
      </c>
      <c r="AU606" s="167" t="s">
        <v>146</v>
      </c>
      <c r="AV606" s="11" t="s">
        <v>80</v>
      </c>
      <c r="AW606" s="11" t="s">
        <v>35</v>
      </c>
      <c r="AX606" s="11" t="s">
        <v>72</v>
      </c>
      <c r="AY606" s="167" t="s">
        <v>145</v>
      </c>
    </row>
    <row r="607" spans="2:51" s="11" customFormat="1">
      <c r="B607" s="165"/>
      <c r="D607" s="166" t="s">
        <v>157</v>
      </c>
      <c r="E607" s="167" t="s">
        <v>5</v>
      </c>
      <c r="F607" s="168" t="s">
        <v>718</v>
      </c>
      <c r="H607" s="169">
        <v>-93.563999999999993</v>
      </c>
      <c r="L607" s="165"/>
      <c r="M607" s="170"/>
      <c r="N607" s="171"/>
      <c r="O607" s="171"/>
      <c r="P607" s="171"/>
      <c r="Q607" s="171"/>
      <c r="R607" s="171"/>
      <c r="S607" s="171"/>
      <c r="T607" s="172"/>
      <c r="AT607" s="167" t="s">
        <v>157</v>
      </c>
      <c r="AU607" s="167" t="s">
        <v>146</v>
      </c>
      <c r="AV607" s="11" t="s">
        <v>80</v>
      </c>
      <c r="AW607" s="11" t="s">
        <v>35</v>
      </c>
      <c r="AX607" s="11" t="s">
        <v>72</v>
      </c>
      <c r="AY607" s="167" t="s">
        <v>145</v>
      </c>
    </row>
    <row r="608" spans="2:51" s="11" customFormat="1">
      <c r="B608" s="165"/>
      <c r="D608" s="166" t="s">
        <v>157</v>
      </c>
      <c r="E608" s="167" t="s">
        <v>5</v>
      </c>
      <c r="F608" s="168" t="s">
        <v>515</v>
      </c>
      <c r="H608" s="169">
        <v>-3.24</v>
      </c>
      <c r="L608" s="165"/>
      <c r="M608" s="170"/>
      <c r="N608" s="171"/>
      <c r="O608" s="171"/>
      <c r="P608" s="171"/>
      <c r="Q608" s="171"/>
      <c r="R608" s="171"/>
      <c r="S608" s="171"/>
      <c r="T608" s="172"/>
      <c r="AT608" s="167" t="s">
        <v>157</v>
      </c>
      <c r="AU608" s="167" t="s">
        <v>146</v>
      </c>
      <c r="AV608" s="11" t="s">
        <v>80</v>
      </c>
      <c r="AW608" s="11" t="s">
        <v>35</v>
      </c>
      <c r="AX608" s="11" t="s">
        <v>72</v>
      </c>
      <c r="AY608" s="167" t="s">
        <v>145</v>
      </c>
    </row>
    <row r="609" spans="2:51" s="11" customFormat="1">
      <c r="B609" s="165"/>
      <c r="D609" s="166" t="s">
        <v>157</v>
      </c>
      <c r="E609" s="167" t="s">
        <v>5</v>
      </c>
      <c r="F609" s="168" t="s">
        <v>719</v>
      </c>
      <c r="H609" s="169">
        <v>31.184999999999999</v>
      </c>
      <c r="L609" s="165"/>
      <c r="M609" s="170"/>
      <c r="N609" s="171"/>
      <c r="O609" s="171"/>
      <c r="P609" s="171"/>
      <c r="Q609" s="171"/>
      <c r="R609" s="171"/>
      <c r="S609" s="171"/>
      <c r="T609" s="172"/>
      <c r="AT609" s="167" t="s">
        <v>157</v>
      </c>
      <c r="AU609" s="167" t="s">
        <v>146</v>
      </c>
      <c r="AV609" s="11" t="s">
        <v>80</v>
      </c>
      <c r="AW609" s="11" t="s">
        <v>35</v>
      </c>
      <c r="AX609" s="11" t="s">
        <v>72</v>
      </c>
      <c r="AY609" s="167" t="s">
        <v>145</v>
      </c>
    </row>
    <row r="610" spans="2:51" s="11" customFormat="1">
      <c r="B610" s="165"/>
      <c r="D610" s="166" t="s">
        <v>157</v>
      </c>
      <c r="E610" s="167" t="s">
        <v>5</v>
      </c>
      <c r="F610" s="168" t="s">
        <v>720</v>
      </c>
      <c r="H610" s="169">
        <v>8.5440000000000005</v>
      </c>
      <c r="L610" s="165"/>
      <c r="M610" s="170"/>
      <c r="N610" s="171"/>
      <c r="O610" s="171"/>
      <c r="P610" s="171"/>
      <c r="Q610" s="171"/>
      <c r="R610" s="171"/>
      <c r="S610" s="171"/>
      <c r="T610" s="172"/>
      <c r="AT610" s="167" t="s">
        <v>157</v>
      </c>
      <c r="AU610" s="167" t="s">
        <v>146</v>
      </c>
      <c r="AV610" s="11" t="s">
        <v>80</v>
      </c>
      <c r="AW610" s="11" t="s">
        <v>35</v>
      </c>
      <c r="AX610" s="11" t="s">
        <v>72</v>
      </c>
      <c r="AY610" s="167" t="s">
        <v>145</v>
      </c>
    </row>
    <row r="611" spans="2:51" s="11" customFormat="1">
      <c r="B611" s="165"/>
      <c r="D611" s="166" t="s">
        <v>157</v>
      </c>
      <c r="E611" s="167" t="s">
        <v>5</v>
      </c>
      <c r="F611" s="168" t="s">
        <v>721</v>
      </c>
      <c r="H611" s="169">
        <v>6.1139999999999999</v>
      </c>
      <c r="L611" s="165"/>
      <c r="M611" s="170"/>
      <c r="N611" s="171"/>
      <c r="O611" s="171"/>
      <c r="P611" s="171"/>
      <c r="Q611" s="171"/>
      <c r="R611" s="171"/>
      <c r="S611" s="171"/>
      <c r="T611" s="172"/>
      <c r="AT611" s="167" t="s">
        <v>157</v>
      </c>
      <c r="AU611" s="167" t="s">
        <v>146</v>
      </c>
      <c r="AV611" s="11" t="s">
        <v>80</v>
      </c>
      <c r="AW611" s="11" t="s">
        <v>35</v>
      </c>
      <c r="AX611" s="11" t="s">
        <v>72</v>
      </c>
      <c r="AY611" s="167" t="s">
        <v>145</v>
      </c>
    </row>
    <row r="612" spans="2:51" s="11" customFormat="1">
      <c r="B612" s="165"/>
      <c r="D612" s="166" t="s">
        <v>157</v>
      </c>
      <c r="E612" s="167" t="s">
        <v>5</v>
      </c>
      <c r="F612" s="168" t="s">
        <v>722</v>
      </c>
      <c r="H612" s="169">
        <v>4.32</v>
      </c>
      <c r="L612" s="165"/>
      <c r="M612" s="170"/>
      <c r="N612" s="171"/>
      <c r="O612" s="171"/>
      <c r="P612" s="171"/>
      <c r="Q612" s="171"/>
      <c r="R612" s="171"/>
      <c r="S612" s="171"/>
      <c r="T612" s="172"/>
      <c r="AT612" s="167" t="s">
        <v>157</v>
      </c>
      <c r="AU612" s="167" t="s">
        <v>146</v>
      </c>
      <c r="AV612" s="11" t="s">
        <v>80</v>
      </c>
      <c r="AW612" s="11" t="s">
        <v>35</v>
      </c>
      <c r="AX612" s="11" t="s">
        <v>72</v>
      </c>
      <c r="AY612" s="167" t="s">
        <v>145</v>
      </c>
    </row>
    <row r="613" spans="2:51" s="11" customFormat="1">
      <c r="B613" s="165"/>
      <c r="D613" s="166" t="s">
        <v>157</v>
      </c>
      <c r="E613" s="167" t="s">
        <v>5</v>
      </c>
      <c r="F613" s="168" t="s">
        <v>723</v>
      </c>
      <c r="H613" s="169">
        <v>2.25</v>
      </c>
      <c r="L613" s="165"/>
      <c r="M613" s="170"/>
      <c r="N613" s="171"/>
      <c r="O613" s="171"/>
      <c r="P613" s="171"/>
      <c r="Q613" s="171"/>
      <c r="R613" s="171"/>
      <c r="S613" s="171"/>
      <c r="T613" s="172"/>
      <c r="AT613" s="167" t="s">
        <v>157</v>
      </c>
      <c r="AU613" s="167" t="s">
        <v>146</v>
      </c>
      <c r="AV613" s="11" t="s">
        <v>80</v>
      </c>
      <c r="AW613" s="11" t="s">
        <v>35</v>
      </c>
      <c r="AX613" s="11" t="s">
        <v>72</v>
      </c>
      <c r="AY613" s="167" t="s">
        <v>145</v>
      </c>
    </row>
    <row r="614" spans="2:51" s="11" customFormat="1">
      <c r="B614" s="165"/>
      <c r="D614" s="166" t="s">
        <v>157</v>
      </c>
      <c r="E614" s="167" t="s">
        <v>5</v>
      </c>
      <c r="F614" s="168" t="s">
        <v>467</v>
      </c>
      <c r="H614" s="169">
        <v>3.36</v>
      </c>
      <c r="L614" s="165"/>
      <c r="M614" s="170"/>
      <c r="N614" s="171"/>
      <c r="O614" s="171"/>
      <c r="P614" s="171"/>
      <c r="Q614" s="171"/>
      <c r="R614" s="171"/>
      <c r="S614" s="171"/>
      <c r="T614" s="172"/>
      <c r="AT614" s="167" t="s">
        <v>157</v>
      </c>
      <c r="AU614" s="167" t="s">
        <v>146</v>
      </c>
      <c r="AV614" s="11" t="s">
        <v>80</v>
      </c>
      <c r="AW614" s="11" t="s">
        <v>35</v>
      </c>
      <c r="AX614" s="11" t="s">
        <v>72</v>
      </c>
      <c r="AY614" s="167" t="s">
        <v>145</v>
      </c>
    </row>
    <row r="615" spans="2:51" s="11" customFormat="1">
      <c r="B615" s="165"/>
      <c r="D615" s="166" t="s">
        <v>157</v>
      </c>
      <c r="E615" s="167" t="s">
        <v>5</v>
      </c>
      <c r="F615" s="168" t="s">
        <v>553</v>
      </c>
      <c r="H615" s="169">
        <v>15.272</v>
      </c>
      <c r="L615" s="165"/>
      <c r="M615" s="170"/>
      <c r="N615" s="171"/>
      <c r="O615" s="171"/>
      <c r="P615" s="171"/>
      <c r="Q615" s="171"/>
      <c r="R615" s="171"/>
      <c r="S615" s="171"/>
      <c r="T615" s="172"/>
      <c r="AT615" s="167" t="s">
        <v>157</v>
      </c>
      <c r="AU615" s="167" t="s">
        <v>146</v>
      </c>
      <c r="AV615" s="11" t="s">
        <v>80</v>
      </c>
      <c r="AW615" s="11" t="s">
        <v>35</v>
      </c>
      <c r="AX615" s="11" t="s">
        <v>72</v>
      </c>
      <c r="AY615" s="167" t="s">
        <v>145</v>
      </c>
    </row>
    <row r="616" spans="2:51" s="11" customFormat="1">
      <c r="B616" s="165"/>
      <c r="D616" s="166" t="s">
        <v>157</v>
      </c>
      <c r="E616" s="167" t="s">
        <v>5</v>
      </c>
      <c r="F616" s="168" t="s">
        <v>724</v>
      </c>
      <c r="H616" s="169">
        <v>-8.859</v>
      </c>
      <c r="L616" s="165"/>
      <c r="M616" s="170"/>
      <c r="N616" s="171"/>
      <c r="O616" s="171"/>
      <c r="P616" s="171"/>
      <c r="Q616" s="171"/>
      <c r="R616" s="171"/>
      <c r="S616" s="171"/>
      <c r="T616" s="172"/>
      <c r="AT616" s="167" t="s">
        <v>157</v>
      </c>
      <c r="AU616" s="167" t="s">
        <v>146</v>
      </c>
      <c r="AV616" s="11" t="s">
        <v>80</v>
      </c>
      <c r="AW616" s="11" t="s">
        <v>35</v>
      </c>
      <c r="AX616" s="11" t="s">
        <v>72</v>
      </c>
      <c r="AY616" s="167" t="s">
        <v>145</v>
      </c>
    </row>
    <row r="617" spans="2:51" s="11" customFormat="1">
      <c r="B617" s="165"/>
      <c r="D617" s="166" t="s">
        <v>157</v>
      </c>
      <c r="E617" s="167" t="s">
        <v>5</v>
      </c>
      <c r="F617" s="168" t="s">
        <v>725</v>
      </c>
      <c r="H617" s="169">
        <v>1.26</v>
      </c>
      <c r="L617" s="165"/>
      <c r="M617" s="170"/>
      <c r="N617" s="171"/>
      <c r="O617" s="171"/>
      <c r="P617" s="171"/>
      <c r="Q617" s="171"/>
      <c r="R617" s="171"/>
      <c r="S617" s="171"/>
      <c r="T617" s="172"/>
      <c r="AT617" s="167" t="s">
        <v>157</v>
      </c>
      <c r="AU617" s="167" t="s">
        <v>146</v>
      </c>
      <c r="AV617" s="11" t="s">
        <v>80</v>
      </c>
      <c r="AW617" s="11" t="s">
        <v>35</v>
      </c>
      <c r="AX617" s="11" t="s">
        <v>72</v>
      </c>
      <c r="AY617" s="167" t="s">
        <v>145</v>
      </c>
    </row>
    <row r="618" spans="2:51" s="11" customFormat="1">
      <c r="B618" s="165"/>
      <c r="D618" s="166" t="s">
        <v>157</v>
      </c>
      <c r="E618" s="167" t="s">
        <v>5</v>
      </c>
      <c r="F618" s="168" t="s">
        <v>726</v>
      </c>
      <c r="H618" s="169">
        <v>5.367</v>
      </c>
      <c r="L618" s="165"/>
      <c r="M618" s="170"/>
      <c r="N618" s="171"/>
      <c r="O618" s="171"/>
      <c r="P618" s="171"/>
      <c r="Q618" s="171"/>
      <c r="R618" s="171"/>
      <c r="S618" s="171"/>
      <c r="T618" s="172"/>
      <c r="AT618" s="167" t="s">
        <v>157</v>
      </c>
      <c r="AU618" s="167" t="s">
        <v>146</v>
      </c>
      <c r="AV618" s="11" t="s">
        <v>80</v>
      </c>
      <c r="AW618" s="11" t="s">
        <v>35</v>
      </c>
      <c r="AX618" s="11" t="s">
        <v>72</v>
      </c>
      <c r="AY618" s="167" t="s">
        <v>145</v>
      </c>
    </row>
    <row r="619" spans="2:51" s="11" customFormat="1">
      <c r="B619" s="165"/>
      <c r="D619" s="166" t="s">
        <v>157</v>
      </c>
      <c r="E619" s="167" t="s">
        <v>5</v>
      </c>
      <c r="F619" s="168" t="s">
        <v>727</v>
      </c>
      <c r="H619" s="169">
        <v>1.2</v>
      </c>
      <c r="L619" s="165"/>
      <c r="M619" s="170"/>
      <c r="N619" s="171"/>
      <c r="O619" s="171"/>
      <c r="P619" s="171"/>
      <c r="Q619" s="171"/>
      <c r="R619" s="171"/>
      <c r="S619" s="171"/>
      <c r="T619" s="172"/>
      <c r="AT619" s="167" t="s">
        <v>157</v>
      </c>
      <c r="AU619" s="167" t="s">
        <v>146</v>
      </c>
      <c r="AV619" s="11" t="s">
        <v>80</v>
      </c>
      <c r="AW619" s="11" t="s">
        <v>35</v>
      </c>
      <c r="AX619" s="11" t="s">
        <v>72</v>
      </c>
      <c r="AY619" s="167" t="s">
        <v>145</v>
      </c>
    </row>
    <row r="620" spans="2:51" s="12" customFormat="1">
      <c r="B620" s="173"/>
      <c r="D620" s="166" t="s">
        <v>157</v>
      </c>
      <c r="E620" s="174" t="s">
        <v>5</v>
      </c>
      <c r="F620" s="175" t="s">
        <v>167</v>
      </c>
      <c r="H620" s="176">
        <v>376.33300000000003</v>
      </c>
      <c r="L620" s="173"/>
      <c r="M620" s="177"/>
      <c r="N620" s="178"/>
      <c r="O620" s="178"/>
      <c r="P620" s="178"/>
      <c r="Q620" s="178"/>
      <c r="R620" s="178"/>
      <c r="S620" s="178"/>
      <c r="T620" s="179"/>
      <c r="AT620" s="174" t="s">
        <v>157</v>
      </c>
      <c r="AU620" s="174" t="s">
        <v>146</v>
      </c>
      <c r="AV620" s="12" t="s">
        <v>146</v>
      </c>
      <c r="AW620" s="12" t="s">
        <v>35</v>
      </c>
      <c r="AX620" s="12" t="s">
        <v>72</v>
      </c>
      <c r="AY620" s="174" t="s">
        <v>145</v>
      </c>
    </row>
    <row r="621" spans="2:51" s="11" customFormat="1">
      <c r="B621" s="165"/>
      <c r="D621" s="166" t="s">
        <v>157</v>
      </c>
      <c r="E621" s="167" t="s">
        <v>5</v>
      </c>
      <c r="F621" s="168" t="s">
        <v>479</v>
      </c>
      <c r="H621" s="169">
        <v>374.49</v>
      </c>
      <c r="L621" s="165"/>
      <c r="M621" s="170"/>
      <c r="N621" s="171"/>
      <c r="O621" s="171"/>
      <c r="P621" s="171"/>
      <c r="Q621" s="171"/>
      <c r="R621" s="171"/>
      <c r="S621" s="171"/>
      <c r="T621" s="172"/>
      <c r="AT621" s="167" t="s">
        <v>157</v>
      </c>
      <c r="AU621" s="167" t="s">
        <v>146</v>
      </c>
      <c r="AV621" s="11" t="s">
        <v>80</v>
      </c>
      <c r="AW621" s="11" t="s">
        <v>35</v>
      </c>
      <c r="AX621" s="11" t="s">
        <v>72</v>
      </c>
      <c r="AY621" s="167" t="s">
        <v>145</v>
      </c>
    </row>
    <row r="622" spans="2:51" s="11" customFormat="1">
      <c r="B622" s="165"/>
      <c r="D622" s="166" t="s">
        <v>157</v>
      </c>
      <c r="E622" s="167" t="s">
        <v>5</v>
      </c>
      <c r="F622" s="168" t="s">
        <v>728</v>
      </c>
      <c r="H622" s="169">
        <v>-119.655</v>
      </c>
      <c r="L622" s="165"/>
      <c r="M622" s="170"/>
      <c r="N622" s="171"/>
      <c r="O622" s="171"/>
      <c r="P622" s="171"/>
      <c r="Q622" s="171"/>
      <c r="R622" s="171"/>
      <c r="S622" s="171"/>
      <c r="T622" s="172"/>
      <c r="AT622" s="167" t="s">
        <v>157</v>
      </c>
      <c r="AU622" s="167" t="s">
        <v>146</v>
      </c>
      <c r="AV622" s="11" t="s">
        <v>80</v>
      </c>
      <c r="AW622" s="11" t="s">
        <v>35</v>
      </c>
      <c r="AX622" s="11" t="s">
        <v>72</v>
      </c>
      <c r="AY622" s="167" t="s">
        <v>145</v>
      </c>
    </row>
    <row r="623" spans="2:51" s="11" customFormat="1">
      <c r="B623" s="165"/>
      <c r="D623" s="166" t="s">
        <v>157</v>
      </c>
      <c r="E623" s="167" t="s">
        <v>5</v>
      </c>
      <c r="F623" s="168" t="s">
        <v>729</v>
      </c>
      <c r="H623" s="169">
        <v>-10.442</v>
      </c>
      <c r="L623" s="165"/>
      <c r="M623" s="170"/>
      <c r="N623" s="171"/>
      <c r="O623" s="171"/>
      <c r="P623" s="171"/>
      <c r="Q623" s="171"/>
      <c r="R623" s="171"/>
      <c r="S623" s="171"/>
      <c r="T623" s="172"/>
      <c r="AT623" s="167" t="s">
        <v>157</v>
      </c>
      <c r="AU623" s="167" t="s">
        <v>146</v>
      </c>
      <c r="AV623" s="11" t="s">
        <v>80</v>
      </c>
      <c r="AW623" s="11" t="s">
        <v>35</v>
      </c>
      <c r="AX623" s="11" t="s">
        <v>72</v>
      </c>
      <c r="AY623" s="167" t="s">
        <v>145</v>
      </c>
    </row>
    <row r="624" spans="2:51" s="11" customFormat="1">
      <c r="B624" s="165"/>
      <c r="D624" s="166" t="s">
        <v>157</v>
      </c>
      <c r="E624" s="167" t="s">
        <v>5</v>
      </c>
      <c r="F624" s="168" t="s">
        <v>730</v>
      </c>
      <c r="H624" s="169">
        <v>53.46</v>
      </c>
      <c r="L624" s="165"/>
      <c r="M624" s="170"/>
      <c r="N624" s="171"/>
      <c r="O624" s="171"/>
      <c r="P624" s="171"/>
      <c r="Q624" s="171"/>
      <c r="R624" s="171"/>
      <c r="S624" s="171"/>
      <c r="T624" s="172"/>
      <c r="AT624" s="167" t="s">
        <v>157</v>
      </c>
      <c r="AU624" s="167" t="s">
        <v>146</v>
      </c>
      <c r="AV624" s="11" t="s">
        <v>80</v>
      </c>
      <c r="AW624" s="11" t="s">
        <v>35</v>
      </c>
      <c r="AX624" s="11" t="s">
        <v>72</v>
      </c>
      <c r="AY624" s="167" t="s">
        <v>145</v>
      </c>
    </row>
    <row r="625" spans="2:65" s="11" customFormat="1">
      <c r="B625" s="165"/>
      <c r="D625" s="166" t="s">
        <v>157</v>
      </c>
      <c r="E625" s="167" t="s">
        <v>5</v>
      </c>
      <c r="F625" s="168" t="s">
        <v>731</v>
      </c>
      <c r="H625" s="169">
        <v>11.04</v>
      </c>
      <c r="L625" s="165"/>
      <c r="M625" s="170"/>
      <c r="N625" s="171"/>
      <c r="O625" s="171"/>
      <c r="P625" s="171"/>
      <c r="Q625" s="171"/>
      <c r="R625" s="171"/>
      <c r="S625" s="171"/>
      <c r="T625" s="172"/>
      <c r="AT625" s="167" t="s">
        <v>157</v>
      </c>
      <c r="AU625" s="167" t="s">
        <v>146</v>
      </c>
      <c r="AV625" s="11" t="s">
        <v>80</v>
      </c>
      <c r="AW625" s="11" t="s">
        <v>35</v>
      </c>
      <c r="AX625" s="11" t="s">
        <v>72</v>
      </c>
      <c r="AY625" s="167" t="s">
        <v>145</v>
      </c>
    </row>
    <row r="626" spans="2:65" s="11" customFormat="1">
      <c r="B626" s="165"/>
      <c r="D626" s="166" t="s">
        <v>157</v>
      </c>
      <c r="E626" s="167" t="s">
        <v>5</v>
      </c>
      <c r="F626" s="168" t="s">
        <v>732</v>
      </c>
      <c r="H626" s="169">
        <v>1.68</v>
      </c>
      <c r="L626" s="165"/>
      <c r="M626" s="170"/>
      <c r="N626" s="171"/>
      <c r="O626" s="171"/>
      <c r="P626" s="171"/>
      <c r="Q626" s="171"/>
      <c r="R626" s="171"/>
      <c r="S626" s="171"/>
      <c r="T626" s="172"/>
      <c r="AT626" s="167" t="s">
        <v>157</v>
      </c>
      <c r="AU626" s="167" t="s">
        <v>146</v>
      </c>
      <c r="AV626" s="11" t="s">
        <v>80</v>
      </c>
      <c r="AW626" s="11" t="s">
        <v>35</v>
      </c>
      <c r="AX626" s="11" t="s">
        <v>72</v>
      </c>
      <c r="AY626" s="167" t="s">
        <v>145</v>
      </c>
    </row>
    <row r="627" spans="2:65" s="11" customFormat="1">
      <c r="B627" s="165"/>
      <c r="D627" s="166" t="s">
        <v>157</v>
      </c>
      <c r="E627" s="167" t="s">
        <v>5</v>
      </c>
      <c r="F627" s="168" t="s">
        <v>733</v>
      </c>
      <c r="H627" s="169">
        <v>4.0510000000000002</v>
      </c>
      <c r="L627" s="165"/>
      <c r="M627" s="170"/>
      <c r="N627" s="171"/>
      <c r="O627" s="171"/>
      <c r="P627" s="171"/>
      <c r="Q627" s="171"/>
      <c r="R627" s="171"/>
      <c r="S627" s="171"/>
      <c r="T627" s="172"/>
      <c r="AT627" s="167" t="s">
        <v>157</v>
      </c>
      <c r="AU627" s="167" t="s">
        <v>146</v>
      </c>
      <c r="AV627" s="11" t="s">
        <v>80</v>
      </c>
      <c r="AW627" s="11" t="s">
        <v>35</v>
      </c>
      <c r="AX627" s="11" t="s">
        <v>72</v>
      </c>
      <c r="AY627" s="167" t="s">
        <v>145</v>
      </c>
    </row>
    <row r="628" spans="2:65" s="11" customFormat="1">
      <c r="B628" s="165"/>
      <c r="D628" s="166" t="s">
        <v>157</v>
      </c>
      <c r="E628" s="167" t="s">
        <v>5</v>
      </c>
      <c r="F628" s="168" t="s">
        <v>734</v>
      </c>
      <c r="H628" s="169">
        <v>1.7669999999999999</v>
      </c>
      <c r="L628" s="165"/>
      <c r="M628" s="170"/>
      <c r="N628" s="171"/>
      <c r="O628" s="171"/>
      <c r="P628" s="171"/>
      <c r="Q628" s="171"/>
      <c r="R628" s="171"/>
      <c r="S628" s="171"/>
      <c r="T628" s="172"/>
      <c r="AT628" s="167" t="s">
        <v>157</v>
      </c>
      <c r="AU628" s="167" t="s">
        <v>146</v>
      </c>
      <c r="AV628" s="11" t="s">
        <v>80</v>
      </c>
      <c r="AW628" s="11" t="s">
        <v>35</v>
      </c>
      <c r="AX628" s="11" t="s">
        <v>72</v>
      </c>
      <c r="AY628" s="167" t="s">
        <v>145</v>
      </c>
    </row>
    <row r="629" spans="2:65" s="12" customFormat="1">
      <c r="B629" s="173"/>
      <c r="D629" s="166" t="s">
        <v>157</v>
      </c>
      <c r="E629" s="174" t="s">
        <v>5</v>
      </c>
      <c r="F629" s="175" t="s">
        <v>485</v>
      </c>
      <c r="H629" s="176">
        <v>316.39100000000002</v>
      </c>
      <c r="L629" s="173"/>
      <c r="M629" s="177"/>
      <c r="N629" s="178"/>
      <c r="O629" s="178"/>
      <c r="P629" s="178"/>
      <c r="Q629" s="178"/>
      <c r="R629" s="178"/>
      <c r="S629" s="178"/>
      <c r="T629" s="179"/>
      <c r="AT629" s="174" t="s">
        <v>157</v>
      </c>
      <c r="AU629" s="174" t="s">
        <v>146</v>
      </c>
      <c r="AV629" s="12" t="s">
        <v>146</v>
      </c>
      <c r="AW629" s="12" t="s">
        <v>35</v>
      </c>
      <c r="AX629" s="12" t="s">
        <v>72</v>
      </c>
      <c r="AY629" s="174" t="s">
        <v>145</v>
      </c>
    </row>
    <row r="630" spans="2:65" s="13" customFormat="1">
      <c r="B630" s="180"/>
      <c r="D630" s="166" t="s">
        <v>157</v>
      </c>
      <c r="E630" s="181" t="s">
        <v>5</v>
      </c>
      <c r="F630" s="182" t="s">
        <v>160</v>
      </c>
      <c r="H630" s="183">
        <v>907.06799999999998</v>
      </c>
      <c r="L630" s="180"/>
      <c r="M630" s="184"/>
      <c r="N630" s="185"/>
      <c r="O630" s="185"/>
      <c r="P630" s="185"/>
      <c r="Q630" s="185"/>
      <c r="R630" s="185"/>
      <c r="S630" s="185"/>
      <c r="T630" s="186"/>
      <c r="AT630" s="181" t="s">
        <v>157</v>
      </c>
      <c r="AU630" s="181" t="s">
        <v>146</v>
      </c>
      <c r="AV630" s="13" t="s">
        <v>155</v>
      </c>
      <c r="AW630" s="13" t="s">
        <v>35</v>
      </c>
      <c r="AX630" s="13" t="s">
        <v>77</v>
      </c>
      <c r="AY630" s="181" t="s">
        <v>145</v>
      </c>
    </row>
    <row r="631" spans="2:65" s="1" customFormat="1" ht="22.75" customHeight="1">
      <c r="B631" s="153"/>
      <c r="C631" s="154" t="s">
        <v>735</v>
      </c>
      <c r="D631" s="154" t="s">
        <v>150</v>
      </c>
      <c r="E631" s="155" t="s">
        <v>705</v>
      </c>
      <c r="F631" s="156" t="s">
        <v>706</v>
      </c>
      <c r="G631" s="157" t="s">
        <v>195</v>
      </c>
      <c r="H631" s="158">
        <v>290.80500000000001</v>
      </c>
      <c r="I631" s="159">
        <v>0</v>
      </c>
      <c r="J631" s="159">
        <f>ROUND(I631*H631,2)</f>
        <v>0</v>
      </c>
      <c r="K631" s="156" t="s">
        <v>5</v>
      </c>
      <c r="L631" s="39"/>
      <c r="M631" s="160" t="s">
        <v>5</v>
      </c>
      <c r="N631" s="161" t="s">
        <v>43</v>
      </c>
      <c r="O631" s="162">
        <v>0</v>
      </c>
      <c r="P631" s="162">
        <f>O631*H631</f>
        <v>0</v>
      </c>
      <c r="Q631" s="162">
        <v>0</v>
      </c>
      <c r="R631" s="162">
        <f>Q631*H631</f>
        <v>0</v>
      </c>
      <c r="S631" s="162">
        <v>0</v>
      </c>
      <c r="T631" s="163">
        <f>S631*H631</f>
        <v>0</v>
      </c>
      <c r="AR631" s="24" t="s">
        <v>155</v>
      </c>
      <c r="AT631" s="24" t="s">
        <v>150</v>
      </c>
      <c r="AU631" s="24" t="s">
        <v>146</v>
      </c>
      <c r="AY631" s="24" t="s">
        <v>145</v>
      </c>
      <c r="BE631" s="164">
        <f>IF(N631="základní",J631,0)</f>
        <v>0</v>
      </c>
      <c r="BF631" s="164">
        <f>IF(N631="snížená",J631,0)</f>
        <v>0</v>
      </c>
      <c r="BG631" s="164">
        <f>IF(N631="zákl. přenesená",J631,0)</f>
        <v>0</v>
      </c>
      <c r="BH631" s="164">
        <f>IF(N631="sníž. přenesená",J631,0)</f>
        <v>0</v>
      </c>
      <c r="BI631" s="164">
        <f>IF(N631="nulová",J631,0)</f>
        <v>0</v>
      </c>
      <c r="BJ631" s="24" t="s">
        <v>77</v>
      </c>
      <c r="BK631" s="164">
        <f>ROUND(I631*H631,2)</f>
        <v>0</v>
      </c>
      <c r="BL631" s="24" t="s">
        <v>155</v>
      </c>
      <c r="BM631" s="24" t="s">
        <v>736</v>
      </c>
    </row>
    <row r="632" spans="2:65" s="14" customFormat="1">
      <c r="B632" s="196"/>
      <c r="D632" s="166" t="s">
        <v>157</v>
      </c>
      <c r="E632" s="197" t="s">
        <v>5</v>
      </c>
      <c r="F632" s="198" t="s">
        <v>702</v>
      </c>
      <c r="H632" s="197" t="s">
        <v>5</v>
      </c>
      <c r="L632" s="196"/>
      <c r="M632" s="199"/>
      <c r="N632" s="200"/>
      <c r="O632" s="200"/>
      <c r="P632" s="200"/>
      <c r="Q632" s="200"/>
      <c r="R632" s="200"/>
      <c r="S632" s="200"/>
      <c r="T632" s="201"/>
      <c r="AT632" s="197" t="s">
        <v>157</v>
      </c>
      <c r="AU632" s="197" t="s">
        <v>146</v>
      </c>
      <c r="AV632" s="14" t="s">
        <v>77</v>
      </c>
      <c r="AW632" s="14" t="s">
        <v>35</v>
      </c>
      <c r="AX632" s="14" t="s">
        <v>72</v>
      </c>
      <c r="AY632" s="197" t="s">
        <v>145</v>
      </c>
    </row>
    <row r="633" spans="2:65" s="14" customFormat="1">
      <c r="B633" s="196"/>
      <c r="D633" s="166" t="s">
        <v>157</v>
      </c>
      <c r="E633" s="197" t="s">
        <v>5</v>
      </c>
      <c r="F633" s="198" t="s">
        <v>703</v>
      </c>
      <c r="H633" s="197" t="s">
        <v>5</v>
      </c>
      <c r="L633" s="196"/>
      <c r="M633" s="199"/>
      <c r="N633" s="200"/>
      <c r="O633" s="200"/>
      <c r="P633" s="200"/>
      <c r="Q633" s="200"/>
      <c r="R633" s="200"/>
      <c r="S633" s="200"/>
      <c r="T633" s="201"/>
      <c r="AT633" s="197" t="s">
        <v>157</v>
      </c>
      <c r="AU633" s="197" t="s">
        <v>146</v>
      </c>
      <c r="AV633" s="14" t="s">
        <v>77</v>
      </c>
      <c r="AW633" s="14" t="s">
        <v>35</v>
      </c>
      <c r="AX633" s="14" t="s">
        <v>72</v>
      </c>
      <c r="AY633" s="197" t="s">
        <v>145</v>
      </c>
    </row>
    <row r="634" spans="2:65" s="11" customFormat="1">
      <c r="B634" s="165"/>
      <c r="D634" s="166" t="s">
        <v>157</v>
      </c>
      <c r="E634" s="167" t="s">
        <v>5</v>
      </c>
      <c r="F634" s="168" t="s">
        <v>5</v>
      </c>
      <c r="H634" s="169">
        <v>0</v>
      </c>
      <c r="L634" s="165"/>
      <c r="M634" s="170"/>
      <c r="N634" s="171"/>
      <c r="O634" s="171"/>
      <c r="P634" s="171"/>
      <c r="Q634" s="171"/>
      <c r="R634" s="171"/>
      <c r="S634" s="171"/>
      <c r="T634" s="172"/>
      <c r="AT634" s="167" t="s">
        <v>157</v>
      </c>
      <c r="AU634" s="167" t="s">
        <v>146</v>
      </c>
      <c r="AV634" s="11" t="s">
        <v>80</v>
      </c>
      <c r="AW634" s="11" t="s">
        <v>35</v>
      </c>
      <c r="AX634" s="11" t="s">
        <v>72</v>
      </c>
      <c r="AY634" s="167" t="s">
        <v>145</v>
      </c>
    </row>
    <row r="635" spans="2:65" s="11" customFormat="1">
      <c r="B635" s="165"/>
      <c r="D635" s="166" t="s">
        <v>157</v>
      </c>
      <c r="E635" s="167" t="s">
        <v>5</v>
      </c>
      <c r="F635" s="168" t="s">
        <v>548</v>
      </c>
      <c r="H635" s="169">
        <v>15.097</v>
      </c>
      <c r="L635" s="165"/>
      <c r="M635" s="170"/>
      <c r="N635" s="171"/>
      <c r="O635" s="171"/>
      <c r="P635" s="171"/>
      <c r="Q635" s="171"/>
      <c r="R635" s="171"/>
      <c r="S635" s="171"/>
      <c r="T635" s="172"/>
      <c r="AT635" s="167" t="s">
        <v>157</v>
      </c>
      <c r="AU635" s="167" t="s">
        <v>146</v>
      </c>
      <c r="AV635" s="11" t="s">
        <v>80</v>
      </c>
      <c r="AW635" s="11" t="s">
        <v>35</v>
      </c>
      <c r="AX635" s="11" t="s">
        <v>72</v>
      </c>
      <c r="AY635" s="167" t="s">
        <v>145</v>
      </c>
    </row>
    <row r="636" spans="2:65" s="11" customFormat="1">
      <c r="B636" s="165"/>
      <c r="D636" s="166" t="s">
        <v>157</v>
      </c>
      <c r="E636" s="167" t="s">
        <v>5</v>
      </c>
      <c r="F636" s="168" t="s">
        <v>549</v>
      </c>
      <c r="H636" s="169">
        <v>-2.4300000000000002</v>
      </c>
      <c r="L636" s="165"/>
      <c r="M636" s="170"/>
      <c r="N636" s="171"/>
      <c r="O636" s="171"/>
      <c r="P636" s="171"/>
      <c r="Q636" s="171"/>
      <c r="R636" s="171"/>
      <c r="S636" s="171"/>
      <c r="T636" s="172"/>
      <c r="AT636" s="167" t="s">
        <v>157</v>
      </c>
      <c r="AU636" s="167" t="s">
        <v>146</v>
      </c>
      <c r="AV636" s="11" t="s">
        <v>80</v>
      </c>
      <c r="AW636" s="11" t="s">
        <v>35</v>
      </c>
      <c r="AX636" s="11" t="s">
        <v>72</v>
      </c>
      <c r="AY636" s="167" t="s">
        <v>145</v>
      </c>
    </row>
    <row r="637" spans="2:65" s="11" customFormat="1">
      <c r="B637" s="165"/>
      <c r="D637" s="166" t="s">
        <v>157</v>
      </c>
      <c r="E637" s="167" t="s">
        <v>5</v>
      </c>
      <c r="F637" s="168" t="s">
        <v>737</v>
      </c>
      <c r="H637" s="169">
        <v>1.337</v>
      </c>
      <c r="L637" s="165"/>
      <c r="M637" s="170"/>
      <c r="N637" s="171"/>
      <c r="O637" s="171"/>
      <c r="P637" s="171"/>
      <c r="Q637" s="171"/>
      <c r="R637" s="171"/>
      <c r="S637" s="171"/>
      <c r="T637" s="172"/>
      <c r="AT637" s="167" t="s">
        <v>157</v>
      </c>
      <c r="AU637" s="167" t="s">
        <v>146</v>
      </c>
      <c r="AV637" s="11" t="s">
        <v>80</v>
      </c>
      <c r="AW637" s="11" t="s">
        <v>35</v>
      </c>
      <c r="AX637" s="11" t="s">
        <v>72</v>
      </c>
      <c r="AY637" s="167" t="s">
        <v>145</v>
      </c>
    </row>
    <row r="638" spans="2:65" s="11" customFormat="1">
      <c r="B638" s="165"/>
      <c r="D638" s="166" t="s">
        <v>157</v>
      </c>
      <c r="E638" s="167" t="s">
        <v>5</v>
      </c>
      <c r="F638" s="168" t="s">
        <v>459</v>
      </c>
      <c r="H638" s="169">
        <v>1.9</v>
      </c>
      <c r="L638" s="165"/>
      <c r="M638" s="170"/>
      <c r="N638" s="171"/>
      <c r="O638" s="171"/>
      <c r="P638" s="171"/>
      <c r="Q638" s="171"/>
      <c r="R638" s="171"/>
      <c r="S638" s="171"/>
      <c r="T638" s="172"/>
      <c r="AT638" s="167" t="s">
        <v>157</v>
      </c>
      <c r="AU638" s="167" t="s">
        <v>146</v>
      </c>
      <c r="AV638" s="11" t="s">
        <v>80</v>
      </c>
      <c r="AW638" s="11" t="s">
        <v>35</v>
      </c>
      <c r="AX638" s="11" t="s">
        <v>72</v>
      </c>
      <c r="AY638" s="167" t="s">
        <v>145</v>
      </c>
    </row>
    <row r="639" spans="2:65" s="12" customFormat="1">
      <c r="B639" s="173"/>
      <c r="D639" s="166" t="s">
        <v>157</v>
      </c>
      <c r="E639" s="174" t="s">
        <v>5</v>
      </c>
      <c r="F639" s="175" t="s">
        <v>460</v>
      </c>
      <c r="H639" s="176">
        <v>15.904</v>
      </c>
      <c r="L639" s="173"/>
      <c r="M639" s="177"/>
      <c r="N639" s="178"/>
      <c r="O639" s="178"/>
      <c r="P639" s="178"/>
      <c r="Q639" s="178"/>
      <c r="R639" s="178"/>
      <c r="S639" s="178"/>
      <c r="T639" s="179"/>
      <c r="AT639" s="174" t="s">
        <v>157</v>
      </c>
      <c r="AU639" s="174" t="s">
        <v>146</v>
      </c>
      <c r="AV639" s="12" t="s">
        <v>146</v>
      </c>
      <c r="AW639" s="12" t="s">
        <v>35</v>
      </c>
      <c r="AX639" s="12" t="s">
        <v>72</v>
      </c>
      <c r="AY639" s="174" t="s">
        <v>145</v>
      </c>
    </row>
    <row r="640" spans="2:65" s="11" customFormat="1">
      <c r="B640" s="165"/>
      <c r="D640" s="166" t="s">
        <v>157</v>
      </c>
      <c r="E640" s="167" t="s">
        <v>5</v>
      </c>
      <c r="F640" s="168" t="s">
        <v>551</v>
      </c>
      <c r="H640" s="169">
        <v>15.435</v>
      </c>
      <c r="L640" s="165"/>
      <c r="M640" s="170"/>
      <c r="N640" s="171"/>
      <c r="O640" s="171"/>
      <c r="P640" s="171"/>
      <c r="Q640" s="171"/>
      <c r="R640" s="171"/>
      <c r="S640" s="171"/>
      <c r="T640" s="172"/>
      <c r="AT640" s="167" t="s">
        <v>157</v>
      </c>
      <c r="AU640" s="167" t="s">
        <v>146</v>
      </c>
      <c r="AV640" s="11" t="s">
        <v>80</v>
      </c>
      <c r="AW640" s="11" t="s">
        <v>35</v>
      </c>
      <c r="AX640" s="11" t="s">
        <v>72</v>
      </c>
      <c r="AY640" s="167" t="s">
        <v>145</v>
      </c>
    </row>
    <row r="641" spans="2:51" s="11" customFormat="1">
      <c r="B641" s="165"/>
      <c r="D641" s="166" t="s">
        <v>157</v>
      </c>
      <c r="E641" s="167" t="s">
        <v>5</v>
      </c>
      <c r="F641" s="168" t="s">
        <v>549</v>
      </c>
      <c r="H641" s="169">
        <v>-2.4300000000000002</v>
      </c>
      <c r="L641" s="165"/>
      <c r="M641" s="170"/>
      <c r="N641" s="171"/>
      <c r="O641" s="171"/>
      <c r="P641" s="171"/>
      <c r="Q641" s="171"/>
      <c r="R641" s="171"/>
      <c r="S641" s="171"/>
      <c r="T641" s="172"/>
      <c r="AT641" s="167" t="s">
        <v>157</v>
      </c>
      <c r="AU641" s="167" t="s">
        <v>146</v>
      </c>
      <c r="AV641" s="11" t="s">
        <v>80</v>
      </c>
      <c r="AW641" s="11" t="s">
        <v>35</v>
      </c>
      <c r="AX641" s="11" t="s">
        <v>72</v>
      </c>
      <c r="AY641" s="167" t="s">
        <v>145</v>
      </c>
    </row>
    <row r="642" spans="2:51" s="11" customFormat="1">
      <c r="B642" s="165"/>
      <c r="D642" s="166" t="s">
        <v>157</v>
      </c>
      <c r="E642" s="167" t="s">
        <v>5</v>
      </c>
      <c r="F642" s="168" t="s">
        <v>737</v>
      </c>
      <c r="H642" s="169">
        <v>1.337</v>
      </c>
      <c r="L642" s="165"/>
      <c r="M642" s="170"/>
      <c r="N642" s="171"/>
      <c r="O642" s="171"/>
      <c r="P642" s="171"/>
      <c r="Q642" s="171"/>
      <c r="R642" s="171"/>
      <c r="S642" s="171"/>
      <c r="T642" s="172"/>
      <c r="AT642" s="167" t="s">
        <v>157</v>
      </c>
      <c r="AU642" s="167" t="s">
        <v>146</v>
      </c>
      <c r="AV642" s="11" t="s">
        <v>80</v>
      </c>
      <c r="AW642" s="11" t="s">
        <v>35</v>
      </c>
      <c r="AX642" s="11" t="s">
        <v>72</v>
      </c>
      <c r="AY642" s="167" t="s">
        <v>145</v>
      </c>
    </row>
    <row r="643" spans="2:51" s="11" customFormat="1">
      <c r="B643" s="165"/>
      <c r="D643" s="166" t="s">
        <v>157</v>
      </c>
      <c r="E643" s="167" t="s">
        <v>5</v>
      </c>
      <c r="F643" s="168" t="s">
        <v>459</v>
      </c>
      <c r="H643" s="169">
        <v>1.9</v>
      </c>
      <c r="L643" s="165"/>
      <c r="M643" s="170"/>
      <c r="N643" s="171"/>
      <c r="O643" s="171"/>
      <c r="P643" s="171"/>
      <c r="Q643" s="171"/>
      <c r="R643" s="171"/>
      <c r="S643" s="171"/>
      <c r="T643" s="172"/>
      <c r="AT643" s="167" t="s">
        <v>157</v>
      </c>
      <c r="AU643" s="167" t="s">
        <v>146</v>
      </c>
      <c r="AV643" s="11" t="s">
        <v>80</v>
      </c>
      <c r="AW643" s="11" t="s">
        <v>35</v>
      </c>
      <c r="AX643" s="11" t="s">
        <v>72</v>
      </c>
      <c r="AY643" s="167" t="s">
        <v>145</v>
      </c>
    </row>
    <row r="644" spans="2:51" s="12" customFormat="1">
      <c r="B644" s="173"/>
      <c r="D644" s="166" t="s">
        <v>157</v>
      </c>
      <c r="E644" s="174" t="s">
        <v>5</v>
      </c>
      <c r="F644" s="175" t="s">
        <v>465</v>
      </c>
      <c r="H644" s="176">
        <v>16.242000000000001</v>
      </c>
      <c r="L644" s="173"/>
      <c r="M644" s="177"/>
      <c r="N644" s="178"/>
      <c r="O644" s="178"/>
      <c r="P644" s="178"/>
      <c r="Q644" s="178"/>
      <c r="R644" s="178"/>
      <c r="S644" s="178"/>
      <c r="T644" s="179"/>
      <c r="AT644" s="174" t="s">
        <v>157</v>
      </c>
      <c r="AU644" s="174" t="s">
        <v>146</v>
      </c>
      <c r="AV644" s="12" t="s">
        <v>146</v>
      </c>
      <c r="AW644" s="12" t="s">
        <v>35</v>
      </c>
      <c r="AX644" s="12" t="s">
        <v>72</v>
      </c>
      <c r="AY644" s="174" t="s">
        <v>145</v>
      </c>
    </row>
    <row r="645" spans="2:51" s="11" customFormat="1">
      <c r="B645" s="165"/>
      <c r="D645" s="166" t="s">
        <v>157</v>
      </c>
      <c r="E645" s="167" t="s">
        <v>5</v>
      </c>
      <c r="F645" s="168" t="s">
        <v>738</v>
      </c>
      <c r="H645" s="169">
        <v>158.804</v>
      </c>
      <c r="L645" s="165"/>
      <c r="M645" s="170"/>
      <c r="N645" s="171"/>
      <c r="O645" s="171"/>
      <c r="P645" s="171"/>
      <c r="Q645" s="171"/>
      <c r="R645" s="171"/>
      <c r="S645" s="171"/>
      <c r="T645" s="172"/>
      <c r="AT645" s="167" t="s">
        <v>157</v>
      </c>
      <c r="AU645" s="167" t="s">
        <v>146</v>
      </c>
      <c r="AV645" s="11" t="s">
        <v>80</v>
      </c>
      <c r="AW645" s="11" t="s">
        <v>35</v>
      </c>
      <c r="AX645" s="11" t="s">
        <v>72</v>
      </c>
      <c r="AY645" s="167" t="s">
        <v>145</v>
      </c>
    </row>
    <row r="646" spans="2:51" s="11" customFormat="1">
      <c r="B646" s="165"/>
      <c r="D646" s="166" t="s">
        <v>157</v>
      </c>
      <c r="E646" s="167" t="s">
        <v>5</v>
      </c>
      <c r="F646" s="168" t="s">
        <v>739</v>
      </c>
      <c r="H646" s="169">
        <v>-24.3</v>
      </c>
      <c r="L646" s="165"/>
      <c r="M646" s="170"/>
      <c r="N646" s="171"/>
      <c r="O646" s="171"/>
      <c r="P646" s="171"/>
      <c r="Q646" s="171"/>
      <c r="R646" s="171"/>
      <c r="S646" s="171"/>
      <c r="T646" s="172"/>
      <c r="AT646" s="167" t="s">
        <v>157</v>
      </c>
      <c r="AU646" s="167" t="s">
        <v>146</v>
      </c>
      <c r="AV646" s="11" t="s">
        <v>80</v>
      </c>
      <c r="AW646" s="11" t="s">
        <v>35</v>
      </c>
      <c r="AX646" s="11" t="s">
        <v>72</v>
      </c>
      <c r="AY646" s="167" t="s">
        <v>145</v>
      </c>
    </row>
    <row r="647" spans="2:51" s="11" customFormat="1">
      <c r="B647" s="165"/>
      <c r="D647" s="166" t="s">
        <v>157</v>
      </c>
      <c r="E647" s="167" t="s">
        <v>5</v>
      </c>
      <c r="F647" s="168" t="s">
        <v>740</v>
      </c>
      <c r="H647" s="169">
        <v>13.365</v>
      </c>
      <c r="L647" s="165"/>
      <c r="M647" s="170"/>
      <c r="N647" s="171"/>
      <c r="O647" s="171"/>
      <c r="P647" s="171"/>
      <c r="Q647" s="171"/>
      <c r="R647" s="171"/>
      <c r="S647" s="171"/>
      <c r="T647" s="172"/>
      <c r="AT647" s="167" t="s">
        <v>157</v>
      </c>
      <c r="AU647" s="167" t="s">
        <v>146</v>
      </c>
      <c r="AV647" s="11" t="s">
        <v>80</v>
      </c>
      <c r="AW647" s="11" t="s">
        <v>35</v>
      </c>
      <c r="AX647" s="11" t="s">
        <v>72</v>
      </c>
      <c r="AY647" s="167" t="s">
        <v>145</v>
      </c>
    </row>
    <row r="648" spans="2:51" s="11" customFormat="1">
      <c r="B648" s="165"/>
      <c r="D648" s="166" t="s">
        <v>157</v>
      </c>
      <c r="E648" s="167" t="s">
        <v>5</v>
      </c>
      <c r="F648" s="168" t="s">
        <v>741</v>
      </c>
      <c r="H648" s="169">
        <v>3</v>
      </c>
      <c r="L648" s="165"/>
      <c r="M648" s="170"/>
      <c r="N648" s="171"/>
      <c r="O648" s="171"/>
      <c r="P648" s="171"/>
      <c r="Q648" s="171"/>
      <c r="R648" s="171"/>
      <c r="S648" s="171"/>
      <c r="T648" s="172"/>
      <c r="AT648" s="167" t="s">
        <v>157</v>
      </c>
      <c r="AU648" s="167" t="s">
        <v>146</v>
      </c>
      <c r="AV648" s="11" t="s">
        <v>80</v>
      </c>
      <c r="AW648" s="11" t="s">
        <v>35</v>
      </c>
      <c r="AX648" s="11" t="s">
        <v>72</v>
      </c>
      <c r="AY648" s="167" t="s">
        <v>145</v>
      </c>
    </row>
    <row r="649" spans="2:51" s="12" customFormat="1">
      <c r="B649" s="173"/>
      <c r="D649" s="166" t="s">
        <v>157</v>
      </c>
      <c r="E649" s="174" t="s">
        <v>5</v>
      </c>
      <c r="F649" s="175" t="s">
        <v>167</v>
      </c>
      <c r="H649" s="176">
        <v>150.869</v>
      </c>
      <c r="L649" s="173"/>
      <c r="M649" s="177"/>
      <c r="N649" s="178"/>
      <c r="O649" s="178"/>
      <c r="P649" s="178"/>
      <c r="Q649" s="178"/>
      <c r="R649" s="178"/>
      <c r="S649" s="178"/>
      <c r="T649" s="179"/>
      <c r="AT649" s="174" t="s">
        <v>157</v>
      </c>
      <c r="AU649" s="174" t="s">
        <v>146</v>
      </c>
      <c r="AV649" s="12" t="s">
        <v>146</v>
      </c>
      <c r="AW649" s="12" t="s">
        <v>35</v>
      </c>
      <c r="AX649" s="12" t="s">
        <v>72</v>
      </c>
      <c r="AY649" s="174" t="s">
        <v>145</v>
      </c>
    </row>
    <row r="650" spans="2:51" s="11" customFormat="1">
      <c r="B650" s="165"/>
      <c r="D650" s="166" t="s">
        <v>157</v>
      </c>
      <c r="E650" s="167" t="s">
        <v>5</v>
      </c>
      <c r="F650" s="168" t="s">
        <v>559</v>
      </c>
      <c r="H650" s="169">
        <v>135.315</v>
      </c>
      <c r="L650" s="165"/>
      <c r="M650" s="170"/>
      <c r="N650" s="171"/>
      <c r="O650" s="171"/>
      <c r="P650" s="171"/>
      <c r="Q650" s="171"/>
      <c r="R650" s="171"/>
      <c r="S650" s="171"/>
      <c r="T650" s="172"/>
      <c r="AT650" s="167" t="s">
        <v>157</v>
      </c>
      <c r="AU650" s="167" t="s">
        <v>146</v>
      </c>
      <c r="AV650" s="11" t="s">
        <v>80</v>
      </c>
      <c r="AW650" s="11" t="s">
        <v>35</v>
      </c>
      <c r="AX650" s="11" t="s">
        <v>72</v>
      </c>
      <c r="AY650" s="167" t="s">
        <v>145</v>
      </c>
    </row>
    <row r="651" spans="2:51" s="11" customFormat="1">
      <c r="B651" s="165"/>
      <c r="D651" s="166" t="s">
        <v>157</v>
      </c>
      <c r="E651" s="167" t="s">
        <v>5</v>
      </c>
      <c r="F651" s="168" t="s">
        <v>560</v>
      </c>
      <c r="H651" s="169">
        <v>-56.612000000000002</v>
      </c>
      <c r="L651" s="165"/>
      <c r="M651" s="170"/>
      <c r="N651" s="171"/>
      <c r="O651" s="171"/>
      <c r="P651" s="171"/>
      <c r="Q651" s="171"/>
      <c r="R651" s="171"/>
      <c r="S651" s="171"/>
      <c r="T651" s="172"/>
      <c r="AT651" s="167" t="s">
        <v>157</v>
      </c>
      <c r="AU651" s="167" t="s">
        <v>146</v>
      </c>
      <c r="AV651" s="11" t="s">
        <v>80</v>
      </c>
      <c r="AW651" s="11" t="s">
        <v>35</v>
      </c>
      <c r="AX651" s="11" t="s">
        <v>72</v>
      </c>
      <c r="AY651" s="167" t="s">
        <v>145</v>
      </c>
    </row>
    <row r="652" spans="2:51" s="11" customFormat="1">
      <c r="B652" s="165"/>
      <c r="D652" s="166" t="s">
        <v>157</v>
      </c>
      <c r="E652" s="167" t="s">
        <v>5</v>
      </c>
      <c r="F652" s="168" t="s">
        <v>742</v>
      </c>
      <c r="H652" s="169">
        <v>25.393999999999998</v>
      </c>
      <c r="L652" s="165"/>
      <c r="M652" s="170"/>
      <c r="N652" s="171"/>
      <c r="O652" s="171"/>
      <c r="P652" s="171"/>
      <c r="Q652" s="171"/>
      <c r="R652" s="171"/>
      <c r="S652" s="171"/>
      <c r="T652" s="172"/>
      <c r="AT652" s="167" t="s">
        <v>157</v>
      </c>
      <c r="AU652" s="167" t="s">
        <v>146</v>
      </c>
      <c r="AV652" s="11" t="s">
        <v>80</v>
      </c>
      <c r="AW652" s="11" t="s">
        <v>35</v>
      </c>
      <c r="AX652" s="11" t="s">
        <v>72</v>
      </c>
      <c r="AY652" s="167" t="s">
        <v>145</v>
      </c>
    </row>
    <row r="653" spans="2:51" s="11" customFormat="1">
      <c r="B653" s="165"/>
      <c r="D653" s="166" t="s">
        <v>157</v>
      </c>
      <c r="E653" s="167" t="s">
        <v>5</v>
      </c>
      <c r="F653" s="168" t="s">
        <v>743</v>
      </c>
      <c r="H653" s="169">
        <v>2.1030000000000002</v>
      </c>
      <c r="L653" s="165"/>
      <c r="M653" s="170"/>
      <c r="N653" s="171"/>
      <c r="O653" s="171"/>
      <c r="P653" s="171"/>
      <c r="Q653" s="171"/>
      <c r="R653" s="171"/>
      <c r="S653" s="171"/>
      <c r="T653" s="172"/>
      <c r="AT653" s="167" t="s">
        <v>157</v>
      </c>
      <c r="AU653" s="167" t="s">
        <v>146</v>
      </c>
      <c r="AV653" s="11" t="s">
        <v>80</v>
      </c>
      <c r="AW653" s="11" t="s">
        <v>35</v>
      </c>
      <c r="AX653" s="11" t="s">
        <v>72</v>
      </c>
      <c r="AY653" s="167" t="s">
        <v>145</v>
      </c>
    </row>
    <row r="654" spans="2:51" s="11" customFormat="1">
      <c r="B654" s="165"/>
      <c r="D654" s="166" t="s">
        <v>157</v>
      </c>
      <c r="E654" s="167" t="s">
        <v>5</v>
      </c>
      <c r="F654" s="168" t="s">
        <v>744</v>
      </c>
      <c r="H654" s="169">
        <v>1.59</v>
      </c>
      <c r="L654" s="165"/>
      <c r="M654" s="170"/>
      <c r="N654" s="171"/>
      <c r="O654" s="171"/>
      <c r="P654" s="171"/>
      <c r="Q654" s="171"/>
      <c r="R654" s="171"/>
      <c r="S654" s="171"/>
      <c r="T654" s="172"/>
      <c r="AT654" s="167" t="s">
        <v>157</v>
      </c>
      <c r="AU654" s="167" t="s">
        <v>146</v>
      </c>
      <c r="AV654" s="11" t="s">
        <v>80</v>
      </c>
      <c r="AW654" s="11" t="s">
        <v>35</v>
      </c>
      <c r="AX654" s="11" t="s">
        <v>72</v>
      </c>
      <c r="AY654" s="167" t="s">
        <v>145</v>
      </c>
    </row>
    <row r="655" spans="2:51" s="12" customFormat="1">
      <c r="B655" s="173"/>
      <c r="D655" s="166" t="s">
        <v>157</v>
      </c>
      <c r="E655" s="174" t="s">
        <v>5</v>
      </c>
      <c r="F655" s="175" t="s">
        <v>485</v>
      </c>
      <c r="H655" s="176">
        <v>107.79</v>
      </c>
      <c r="L655" s="173"/>
      <c r="M655" s="177"/>
      <c r="N655" s="178"/>
      <c r="O655" s="178"/>
      <c r="P655" s="178"/>
      <c r="Q655" s="178"/>
      <c r="R655" s="178"/>
      <c r="S655" s="178"/>
      <c r="T655" s="179"/>
      <c r="AT655" s="174" t="s">
        <v>157</v>
      </c>
      <c r="AU655" s="174" t="s">
        <v>146</v>
      </c>
      <c r="AV655" s="12" t="s">
        <v>146</v>
      </c>
      <c r="AW655" s="12" t="s">
        <v>35</v>
      </c>
      <c r="AX655" s="12" t="s">
        <v>72</v>
      </c>
      <c r="AY655" s="174" t="s">
        <v>145</v>
      </c>
    </row>
    <row r="656" spans="2:51" s="13" customFormat="1">
      <c r="B656" s="180"/>
      <c r="D656" s="166" t="s">
        <v>157</v>
      </c>
      <c r="E656" s="181" t="s">
        <v>5</v>
      </c>
      <c r="F656" s="182" t="s">
        <v>160</v>
      </c>
      <c r="H656" s="183">
        <v>290.80500000000001</v>
      </c>
      <c r="L656" s="180"/>
      <c r="M656" s="184"/>
      <c r="N656" s="185"/>
      <c r="O656" s="185"/>
      <c r="P656" s="185"/>
      <c r="Q656" s="185"/>
      <c r="R656" s="185"/>
      <c r="S656" s="185"/>
      <c r="T656" s="186"/>
      <c r="AT656" s="181" t="s">
        <v>157</v>
      </c>
      <c r="AU656" s="181" t="s">
        <v>146</v>
      </c>
      <c r="AV656" s="13" t="s">
        <v>155</v>
      </c>
      <c r="AW656" s="13" t="s">
        <v>35</v>
      </c>
      <c r="AX656" s="13" t="s">
        <v>77</v>
      </c>
      <c r="AY656" s="181" t="s">
        <v>145</v>
      </c>
    </row>
    <row r="657" spans="2:65" s="10" customFormat="1" ht="22.4" customHeight="1">
      <c r="B657" s="141"/>
      <c r="D657" s="142" t="s">
        <v>71</v>
      </c>
      <c r="E657" s="151" t="s">
        <v>745</v>
      </c>
      <c r="F657" s="151" t="s">
        <v>746</v>
      </c>
      <c r="J657" s="152">
        <f>BK657</f>
        <v>0</v>
      </c>
      <c r="L657" s="141"/>
      <c r="M657" s="145"/>
      <c r="N657" s="146"/>
      <c r="O657" s="146"/>
      <c r="P657" s="147">
        <f>SUM(P658:P717)</f>
        <v>851.50569100000007</v>
      </c>
      <c r="Q657" s="146"/>
      <c r="R657" s="147">
        <f>SUM(R658:R717)</f>
        <v>16.338504259440001</v>
      </c>
      <c r="S657" s="146"/>
      <c r="T657" s="148">
        <f>SUM(T658:T717)</f>
        <v>0</v>
      </c>
      <c r="AR657" s="142" t="s">
        <v>77</v>
      </c>
      <c r="AT657" s="149" t="s">
        <v>71</v>
      </c>
      <c r="AU657" s="149" t="s">
        <v>80</v>
      </c>
      <c r="AY657" s="142" t="s">
        <v>145</v>
      </c>
      <c r="BK657" s="150">
        <f>SUM(BK658:BK717)</f>
        <v>0</v>
      </c>
    </row>
    <row r="658" spans="2:65" s="1" customFormat="1" ht="14.4" customHeight="1">
      <c r="B658" s="153"/>
      <c r="C658" s="154" t="s">
        <v>747</v>
      </c>
      <c r="D658" s="154" t="s">
        <v>150</v>
      </c>
      <c r="E658" s="155" t="s">
        <v>416</v>
      </c>
      <c r="F658" s="156" t="s">
        <v>417</v>
      </c>
      <c r="G658" s="157" t="s">
        <v>195</v>
      </c>
      <c r="H658" s="158">
        <v>118.24299999999999</v>
      </c>
      <c r="I658" s="159">
        <v>0</v>
      </c>
      <c r="J658" s="159">
        <f>ROUND(I658*H658,2)</f>
        <v>0</v>
      </c>
      <c r="K658" s="156" t="s">
        <v>1812</v>
      </c>
      <c r="L658" s="39"/>
      <c r="M658" s="160" t="s">
        <v>5</v>
      </c>
      <c r="N658" s="161" t="s">
        <v>43</v>
      </c>
      <c r="O658" s="162">
        <v>0.14000000000000001</v>
      </c>
      <c r="P658" s="162">
        <f>O658*H658</f>
        <v>16.554020000000001</v>
      </c>
      <c r="Q658" s="162">
        <v>0</v>
      </c>
      <c r="R658" s="162">
        <f>Q658*H658</f>
        <v>0</v>
      </c>
      <c r="S658" s="162">
        <v>0</v>
      </c>
      <c r="T658" s="163">
        <f>S658*H658</f>
        <v>0</v>
      </c>
      <c r="AR658" s="24" t="s">
        <v>155</v>
      </c>
      <c r="AT658" s="24" t="s">
        <v>150</v>
      </c>
      <c r="AU658" s="24" t="s">
        <v>146</v>
      </c>
      <c r="AY658" s="24" t="s">
        <v>145</v>
      </c>
      <c r="BE658" s="164">
        <f>IF(N658="základní",J658,0)</f>
        <v>0</v>
      </c>
      <c r="BF658" s="164">
        <f>IF(N658="snížená",J658,0)</f>
        <v>0</v>
      </c>
      <c r="BG658" s="164">
        <f>IF(N658="zákl. přenesená",J658,0)</f>
        <v>0</v>
      </c>
      <c r="BH658" s="164">
        <f>IF(N658="sníž. přenesená",J658,0)</f>
        <v>0</v>
      </c>
      <c r="BI658" s="164">
        <f>IF(N658="nulová",J658,0)</f>
        <v>0</v>
      </c>
      <c r="BJ658" s="24" t="s">
        <v>77</v>
      </c>
      <c r="BK658" s="164">
        <f>ROUND(I658*H658,2)</f>
        <v>0</v>
      </c>
      <c r="BL658" s="24" t="s">
        <v>155</v>
      </c>
      <c r="BM658" s="24" t="s">
        <v>748</v>
      </c>
    </row>
    <row r="659" spans="2:65" s="11" customFormat="1">
      <c r="B659" s="165"/>
      <c r="D659" s="166" t="s">
        <v>157</v>
      </c>
      <c r="E659" s="167" t="s">
        <v>5</v>
      </c>
      <c r="F659" s="168" t="s">
        <v>749</v>
      </c>
      <c r="H659" s="169">
        <v>17.98</v>
      </c>
      <c r="L659" s="165"/>
      <c r="M659" s="170"/>
      <c r="N659" s="171"/>
      <c r="O659" s="171"/>
      <c r="P659" s="171"/>
      <c r="Q659" s="171"/>
      <c r="R659" s="171"/>
      <c r="S659" s="171"/>
      <c r="T659" s="172"/>
      <c r="AT659" s="167" t="s">
        <v>157</v>
      </c>
      <c r="AU659" s="167" t="s">
        <v>146</v>
      </c>
      <c r="AV659" s="11" t="s">
        <v>80</v>
      </c>
      <c r="AW659" s="11" t="s">
        <v>35</v>
      </c>
      <c r="AX659" s="11" t="s">
        <v>72</v>
      </c>
      <c r="AY659" s="167" t="s">
        <v>145</v>
      </c>
    </row>
    <row r="660" spans="2:65" s="11" customFormat="1">
      <c r="B660" s="165"/>
      <c r="D660" s="166" t="s">
        <v>157</v>
      </c>
      <c r="E660" s="167" t="s">
        <v>5</v>
      </c>
      <c r="F660" s="168" t="s">
        <v>750</v>
      </c>
      <c r="H660" s="169">
        <v>-0.81</v>
      </c>
      <c r="L660" s="165"/>
      <c r="M660" s="170"/>
      <c r="N660" s="171"/>
      <c r="O660" s="171"/>
      <c r="P660" s="171"/>
      <c r="Q660" s="171"/>
      <c r="R660" s="171"/>
      <c r="S660" s="171"/>
      <c r="T660" s="172"/>
      <c r="AT660" s="167" t="s">
        <v>157</v>
      </c>
      <c r="AU660" s="167" t="s">
        <v>146</v>
      </c>
      <c r="AV660" s="11" t="s">
        <v>80</v>
      </c>
      <c r="AW660" s="11" t="s">
        <v>35</v>
      </c>
      <c r="AX660" s="11" t="s">
        <v>72</v>
      </c>
      <c r="AY660" s="167" t="s">
        <v>145</v>
      </c>
    </row>
    <row r="661" spans="2:65" s="11" customFormat="1">
      <c r="B661" s="165"/>
      <c r="D661" s="166" t="s">
        <v>157</v>
      </c>
      <c r="E661" s="167" t="s">
        <v>5</v>
      </c>
      <c r="F661" s="168" t="s">
        <v>751</v>
      </c>
      <c r="H661" s="169">
        <v>0.72</v>
      </c>
      <c r="L661" s="165"/>
      <c r="M661" s="170"/>
      <c r="N661" s="171"/>
      <c r="O661" s="171"/>
      <c r="P661" s="171"/>
      <c r="Q661" s="171"/>
      <c r="R661" s="171"/>
      <c r="S661" s="171"/>
      <c r="T661" s="172"/>
      <c r="AT661" s="167" t="s">
        <v>157</v>
      </c>
      <c r="AU661" s="167" t="s">
        <v>146</v>
      </c>
      <c r="AV661" s="11" t="s">
        <v>80</v>
      </c>
      <c r="AW661" s="11" t="s">
        <v>35</v>
      </c>
      <c r="AX661" s="11" t="s">
        <v>72</v>
      </c>
      <c r="AY661" s="167" t="s">
        <v>145</v>
      </c>
    </row>
    <row r="662" spans="2:65" s="11" customFormat="1">
      <c r="B662" s="165"/>
      <c r="D662" s="166" t="s">
        <v>157</v>
      </c>
      <c r="E662" s="167" t="s">
        <v>5</v>
      </c>
      <c r="F662" s="168" t="s">
        <v>752</v>
      </c>
      <c r="H662" s="169">
        <v>1.8240000000000001</v>
      </c>
      <c r="L662" s="165"/>
      <c r="M662" s="170"/>
      <c r="N662" s="171"/>
      <c r="O662" s="171"/>
      <c r="P662" s="171"/>
      <c r="Q662" s="171"/>
      <c r="R662" s="171"/>
      <c r="S662" s="171"/>
      <c r="T662" s="172"/>
      <c r="AT662" s="167" t="s">
        <v>157</v>
      </c>
      <c r="AU662" s="167" t="s">
        <v>146</v>
      </c>
      <c r="AV662" s="11" t="s">
        <v>80</v>
      </c>
      <c r="AW662" s="11" t="s">
        <v>35</v>
      </c>
      <c r="AX662" s="11" t="s">
        <v>72</v>
      </c>
      <c r="AY662" s="167" t="s">
        <v>145</v>
      </c>
    </row>
    <row r="663" spans="2:65" s="11" customFormat="1">
      <c r="B663" s="165"/>
      <c r="D663" s="166" t="s">
        <v>157</v>
      </c>
      <c r="E663" s="167" t="s">
        <v>5</v>
      </c>
      <c r="F663" s="168" t="s">
        <v>753</v>
      </c>
      <c r="H663" s="169">
        <v>-0.51300000000000001</v>
      </c>
      <c r="L663" s="165"/>
      <c r="M663" s="170"/>
      <c r="N663" s="171"/>
      <c r="O663" s="171"/>
      <c r="P663" s="171"/>
      <c r="Q663" s="171"/>
      <c r="R663" s="171"/>
      <c r="S663" s="171"/>
      <c r="T663" s="172"/>
      <c r="AT663" s="167" t="s">
        <v>157</v>
      </c>
      <c r="AU663" s="167" t="s">
        <v>146</v>
      </c>
      <c r="AV663" s="11" t="s">
        <v>80</v>
      </c>
      <c r="AW663" s="11" t="s">
        <v>35</v>
      </c>
      <c r="AX663" s="11" t="s">
        <v>72</v>
      </c>
      <c r="AY663" s="167" t="s">
        <v>145</v>
      </c>
    </row>
    <row r="664" spans="2:65" s="12" customFormat="1">
      <c r="B664" s="173"/>
      <c r="D664" s="166" t="s">
        <v>157</v>
      </c>
      <c r="E664" s="174" t="s">
        <v>5</v>
      </c>
      <c r="F664" s="175" t="s">
        <v>159</v>
      </c>
      <c r="H664" s="176">
        <v>19.201000000000001</v>
      </c>
      <c r="L664" s="173"/>
      <c r="M664" s="177"/>
      <c r="N664" s="178"/>
      <c r="O664" s="178"/>
      <c r="P664" s="178"/>
      <c r="Q664" s="178"/>
      <c r="R664" s="178"/>
      <c r="S664" s="178"/>
      <c r="T664" s="179"/>
      <c r="AT664" s="174" t="s">
        <v>157</v>
      </c>
      <c r="AU664" s="174" t="s">
        <v>146</v>
      </c>
      <c r="AV664" s="12" t="s">
        <v>146</v>
      </c>
      <c r="AW664" s="12" t="s">
        <v>35</v>
      </c>
      <c r="AX664" s="12" t="s">
        <v>72</v>
      </c>
      <c r="AY664" s="174" t="s">
        <v>145</v>
      </c>
    </row>
    <row r="665" spans="2:65" s="11" customFormat="1">
      <c r="B665" s="165"/>
      <c r="D665" s="166" t="s">
        <v>157</v>
      </c>
      <c r="E665" s="167" t="s">
        <v>5</v>
      </c>
      <c r="F665" s="168" t="s">
        <v>754</v>
      </c>
      <c r="H665" s="169">
        <v>13.02</v>
      </c>
      <c r="L665" s="165"/>
      <c r="M665" s="170"/>
      <c r="N665" s="171"/>
      <c r="O665" s="171"/>
      <c r="P665" s="171"/>
      <c r="Q665" s="171"/>
      <c r="R665" s="171"/>
      <c r="S665" s="171"/>
      <c r="T665" s="172"/>
      <c r="AT665" s="167" t="s">
        <v>157</v>
      </c>
      <c r="AU665" s="167" t="s">
        <v>146</v>
      </c>
      <c r="AV665" s="11" t="s">
        <v>80</v>
      </c>
      <c r="AW665" s="11" t="s">
        <v>35</v>
      </c>
      <c r="AX665" s="11" t="s">
        <v>72</v>
      </c>
      <c r="AY665" s="167" t="s">
        <v>145</v>
      </c>
    </row>
    <row r="666" spans="2:65" s="11" customFormat="1">
      <c r="B666" s="165"/>
      <c r="D666" s="166" t="s">
        <v>157</v>
      </c>
      <c r="E666" s="167" t="s">
        <v>5</v>
      </c>
      <c r="F666" s="168" t="s">
        <v>755</v>
      </c>
      <c r="H666" s="169">
        <v>1.44</v>
      </c>
      <c r="L666" s="165"/>
      <c r="M666" s="170"/>
      <c r="N666" s="171"/>
      <c r="O666" s="171"/>
      <c r="P666" s="171"/>
      <c r="Q666" s="171"/>
      <c r="R666" s="171"/>
      <c r="S666" s="171"/>
      <c r="T666" s="172"/>
      <c r="AT666" s="167" t="s">
        <v>157</v>
      </c>
      <c r="AU666" s="167" t="s">
        <v>146</v>
      </c>
      <c r="AV666" s="11" t="s">
        <v>80</v>
      </c>
      <c r="AW666" s="11" t="s">
        <v>35</v>
      </c>
      <c r="AX666" s="11" t="s">
        <v>72</v>
      </c>
      <c r="AY666" s="167" t="s">
        <v>145</v>
      </c>
    </row>
    <row r="667" spans="2:65" s="12" customFormat="1">
      <c r="B667" s="173"/>
      <c r="D667" s="166" t="s">
        <v>157</v>
      </c>
      <c r="E667" s="174" t="s">
        <v>5</v>
      </c>
      <c r="F667" s="175" t="s">
        <v>465</v>
      </c>
      <c r="H667" s="176">
        <v>14.46</v>
      </c>
      <c r="L667" s="173"/>
      <c r="M667" s="177"/>
      <c r="N667" s="178"/>
      <c r="O667" s="178"/>
      <c r="P667" s="178"/>
      <c r="Q667" s="178"/>
      <c r="R667" s="178"/>
      <c r="S667" s="178"/>
      <c r="T667" s="179"/>
      <c r="AT667" s="174" t="s">
        <v>157</v>
      </c>
      <c r="AU667" s="174" t="s">
        <v>146</v>
      </c>
      <c r="AV667" s="12" t="s">
        <v>146</v>
      </c>
      <c r="AW667" s="12" t="s">
        <v>35</v>
      </c>
      <c r="AX667" s="12" t="s">
        <v>72</v>
      </c>
      <c r="AY667" s="174" t="s">
        <v>145</v>
      </c>
    </row>
    <row r="668" spans="2:65" s="11" customFormat="1">
      <c r="B668" s="165"/>
      <c r="D668" s="166" t="s">
        <v>157</v>
      </c>
      <c r="E668" s="167" t="s">
        <v>5</v>
      </c>
      <c r="F668" s="168" t="s">
        <v>756</v>
      </c>
      <c r="H668" s="169">
        <v>34.049999999999997</v>
      </c>
      <c r="L668" s="165"/>
      <c r="M668" s="170"/>
      <c r="N668" s="171"/>
      <c r="O668" s="171"/>
      <c r="P668" s="171"/>
      <c r="Q668" s="171"/>
      <c r="R668" s="171"/>
      <c r="S668" s="171"/>
      <c r="T668" s="172"/>
      <c r="AT668" s="167" t="s">
        <v>157</v>
      </c>
      <c r="AU668" s="167" t="s">
        <v>146</v>
      </c>
      <c r="AV668" s="11" t="s">
        <v>80</v>
      </c>
      <c r="AW668" s="11" t="s">
        <v>35</v>
      </c>
      <c r="AX668" s="11" t="s">
        <v>72</v>
      </c>
      <c r="AY668" s="167" t="s">
        <v>145</v>
      </c>
    </row>
    <row r="669" spans="2:65" s="11" customFormat="1">
      <c r="B669" s="165"/>
      <c r="D669" s="166" t="s">
        <v>157</v>
      </c>
      <c r="E669" s="167" t="s">
        <v>5</v>
      </c>
      <c r="F669" s="168" t="s">
        <v>757</v>
      </c>
      <c r="H669" s="169">
        <v>33.482999999999997</v>
      </c>
      <c r="L669" s="165"/>
      <c r="M669" s="170"/>
      <c r="N669" s="171"/>
      <c r="O669" s="171"/>
      <c r="P669" s="171"/>
      <c r="Q669" s="171"/>
      <c r="R669" s="171"/>
      <c r="S669" s="171"/>
      <c r="T669" s="172"/>
      <c r="AT669" s="167" t="s">
        <v>157</v>
      </c>
      <c r="AU669" s="167" t="s">
        <v>146</v>
      </c>
      <c r="AV669" s="11" t="s">
        <v>80</v>
      </c>
      <c r="AW669" s="11" t="s">
        <v>35</v>
      </c>
      <c r="AX669" s="11" t="s">
        <v>72</v>
      </c>
      <c r="AY669" s="167" t="s">
        <v>145</v>
      </c>
    </row>
    <row r="670" spans="2:65" s="11" customFormat="1">
      <c r="B670" s="165"/>
      <c r="D670" s="166" t="s">
        <v>157</v>
      </c>
      <c r="E670" s="167" t="s">
        <v>5</v>
      </c>
      <c r="F670" s="168" t="s">
        <v>758</v>
      </c>
      <c r="H670" s="169">
        <v>-7.02</v>
      </c>
      <c r="L670" s="165"/>
      <c r="M670" s="170"/>
      <c r="N670" s="171"/>
      <c r="O670" s="171"/>
      <c r="P670" s="171"/>
      <c r="Q670" s="171"/>
      <c r="R670" s="171"/>
      <c r="S670" s="171"/>
      <c r="T670" s="172"/>
      <c r="AT670" s="167" t="s">
        <v>157</v>
      </c>
      <c r="AU670" s="167" t="s">
        <v>146</v>
      </c>
      <c r="AV670" s="11" t="s">
        <v>80</v>
      </c>
      <c r="AW670" s="11" t="s">
        <v>35</v>
      </c>
      <c r="AX670" s="11" t="s">
        <v>72</v>
      </c>
      <c r="AY670" s="167" t="s">
        <v>145</v>
      </c>
    </row>
    <row r="671" spans="2:65" s="11" customFormat="1">
      <c r="B671" s="165"/>
      <c r="D671" s="166" t="s">
        <v>157</v>
      </c>
      <c r="E671" s="167" t="s">
        <v>5</v>
      </c>
      <c r="F671" s="168" t="s">
        <v>759</v>
      </c>
      <c r="H671" s="169">
        <v>2.88</v>
      </c>
      <c r="L671" s="165"/>
      <c r="M671" s="170"/>
      <c r="N671" s="171"/>
      <c r="O671" s="171"/>
      <c r="P671" s="171"/>
      <c r="Q671" s="171"/>
      <c r="R671" s="171"/>
      <c r="S671" s="171"/>
      <c r="T671" s="172"/>
      <c r="AT671" s="167" t="s">
        <v>157</v>
      </c>
      <c r="AU671" s="167" t="s">
        <v>146</v>
      </c>
      <c r="AV671" s="11" t="s">
        <v>80</v>
      </c>
      <c r="AW671" s="11" t="s">
        <v>35</v>
      </c>
      <c r="AX671" s="11" t="s">
        <v>72</v>
      </c>
      <c r="AY671" s="167" t="s">
        <v>145</v>
      </c>
    </row>
    <row r="672" spans="2:65" s="11" customFormat="1">
      <c r="B672" s="165"/>
      <c r="D672" s="166" t="s">
        <v>157</v>
      </c>
      <c r="E672" s="167" t="s">
        <v>5</v>
      </c>
      <c r="F672" s="168" t="s">
        <v>760</v>
      </c>
      <c r="H672" s="169">
        <v>1</v>
      </c>
      <c r="L672" s="165"/>
      <c r="M672" s="170"/>
      <c r="N672" s="171"/>
      <c r="O672" s="171"/>
      <c r="P672" s="171"/>
      <c r="Q672" s="171"/>
      <c r="R672" s="171"/>
      <c r="S672" s="171"/>
      <c r="T672" s="172"/>
      <c r="AT672" s="167" t="s">
        <v>157</v>
      </c>
      <c r="AU672" s="167" t="s">
        <v>146</v>
      </c>
      <c r="AV672" s="11" t="s">
        <v>80</v>
      </c>
      <c r="AW672" s="11" t="s">
        <v>35</v>
      </c>
      <c r="AX672" s="11" t="s">
        <v>72</v>
      </c>
      <c r="AY672" s="167" t="s">
        <v>145</v>
      </c>
    </row>
    <row r="673" spans="2:65" s="12" customFormat="1">
      <c r="B673" s="173"/>
      <c r="D673" s="166" t="s">
        <v>157</v>
      </c>
      <c r="E673" s="174" t="s">
        <v>5</v>
      </c>
      <c r="F673" s="175" t="s">
        <v>167</v>
      </c>
      <c r="H673" s="176">
        <v>64.393000000000001</v>
      </c>
      <c r="L673" s="173"/>
      <c r="M673" s="177"/>
      <c r="N673" s="178"/>
      <c r="O673" s="178"/>
      <c r="P673" s="178"/>
      <c r="Q673" s="178"/>
      <c r="R673" s="178"/>
      <c r="S673" s="178"/>
      <c r="T673" s="179"/>
      <c r="AT673" s="174" t="s">
        <v>157</v>
      </c>
      <c r="AU673" s="174" t="s">
        <v>146</v>
      </c>
      <c r="AV673" s="12" t="s">
        <v>146</v>
      </c>
      <c r="AW673" s="12" t="s">
        <v>35</v>
      </c>
      <c r="AX673" s="12" t="s">
        <v>72</v>
      </c>
      <c r="AY673" s="174" t="s">
        <v>145</v>
      </c>
    </row>
    <row r="674" spans="2:65" s="11" customFormat="1">
      <c r="B674" s="165"/>
      <c r="D674" s="166" t="s">
        <v>157</v>
      </c>
      <c r="E674" s="167" t="s">
        <v>5</v>
      </c>
      <c r="F674" s="168" t="s">
        <v>761</v>
      </c>
      <c r="H674" s="169">
        <v>16.587</v>
      </c>
      <c r="L674" s="165"/>
      <c r="M674" s="170"/>
      <c r="N674" s="171"/>
      <c r="O674" s="171"/>
      <c r="P674" s="171"/>
      <c r="Q674" s="171"/>
      <c r="R674" s="171"/>
      <c r="S674" s="171"/>
      <c r="T674" s="172"/>
      <c r="AT674" s="167" t="s">
        <v>157</v>
      </c>
      <c r="AU674" s="167" t="s">
        <v>146</v>
      </c>
      <c r="AV674" s="11" t="s">
        <v>80</v>
      </c>
      <c r="AW674" s="11" t="s">
        <v>35</v>
      </c>
      <c r="AX674" s="11" t="s">
        <v>72</v>
      </c>
      <c r="AY674" s="167" t="s">
        <v>145</v>
      </c>
    </row>
    <row r="675" spans="2:65" s="11" customFormat="1">
      <c r="B675" s="165"/>
      <c r="D675" s="166" t="s">
        <v>157</v>
      </c>
      <c r="E675" s="167" t="s">
        <v>5</v>
      </c>
      <c r="F675" s="168" t="s">
        <v>762</v>
      </c>
      <c r="H675" s="169">
        <v>-1.7290000000000001</v>
      </c>
      <c r="L675" s="165"/>
      <c r="M675" s="170"/>
      <c r="N675" s="171"/>
      <c r="O675" s="171"/>
      <c r="P675" s="171"/>
      <c r="Q675" s="171"/>
      <c r="R675" s="171"/>
      <c r="S675" s="171"/>
      <c r="T675" s="172"/>
      <c r="AT675" s="167" t="s">
        <v>157</v>
      </c>
      <c r="AU675" s="167" t="s">
        <v>146</v>
      </c>
      <c r="AV675" s="11" t="s">
        <v>80</v>
      </c>
      <c r="AW675" s="11" t="s">
        <v>35</v>
      </c>
      <c r="AX675" s="11" t="s">
        <v>72</v>
      </c>
      <c r="AY675" s="167" t="s">
        <v>145</v>
      </c>
    </row>
    <row r="676" spans="2:65" s="11" customFormat="1">
      <c r="B676" s="165"/>
      <c r="D676" s="166" t="s">
        <v>157</v>
      </c>
      <c r="E676" s="167" t="s">
        <v>5</v>
      </c>
      <c r="F676" s="168" t="s">
        <v>763</v>
      </c>
      <c r="H676" s="169">
        <v>0.30399999999999999</v>
      </c>
      <c r="L676" s="165"/>
      <c r="M676" s="170"/>
      <c r="N676" s="171"/>
      <c r="O676" s="171"/>
      <c r="P676" s="171"/>
      <c r="Q676" s="171"/>
      <c r="R676" s="171"/>
      <c r="S676" s="171"/>
      <c r="T676" s="172"/>
      <c r="AT676" s="167" t="s">
        <v>157</v>
      </c>
      <c r="AU676" s="167" t="s">
        <v>146</v>
      </c>
      <c r="AV676" s="11" t="s">
        <v>80</v>
      </c>
      <c r="AW676" s="11" t="s">
        <v>35</v>
      </c>
      <c r="AX676" s="11" t="s">
        <v>72</v>
      </c>
      <c r="AY676" s="167" t="s">
        <v>145</v>
      </c>
    </row>
    <row r="677" spans="2:65" s="11" customFormat="1">
      <c r="B677" s="165"/>
      <c r="D677" s="166" t="s">
        <v>157</v>
      </c>
      <c r="E677" s="167" t="s">
        <v>5</v>
      </c>
      <c r="F677" s="168" t="s">
        <v>764</v>
      </c>
      <c r="H677" s="169">
        <v>2.0139999999999998</v>
      </c>
      <c r="L677" s="165"/>
      <c r="M677" s="170"/>
      <c r="N677" s="171"/>
      <c r="O677" s="171"/>
      <c r="P677" s="171"/>
      <c r="Q677" s="171"/>
      <c r="R677" s="171"/>
      <c r="S677" s="171"/>
      <c r="T677" s="172"/>
      <c r="AT677" s="167" t="s">
        <v>157</v>
      </c>
      <c r="AU677" s="167" t="s">
        <v>146</v>
      </c>
      <c r="AV677" s="11" t="s">
        <v>80</v>
      </c>
      <c r="AW677" s="11" t="s">
        <v>35</v>
      </c>
      <c r="AX677" s="11" t="s">
        <v>72</v>
      </c>
      <c r="AY677" s="167" t="s">
        <v>145</v>
      </c>
    </row>
    <row r="678" spans="2:65" s="11" customFormat="1">
      <c r="B678" s="165"/>
      <c r="D678" s="166" t="s">
        <v>157</v>
      </c>
      <c r="E678" s="167" t="s">
        <v>5</v>
      </c>
      <c r="F678" s="168" t="s">
        <v>765</v>
      </c>
      <c r="H678" s="169">
        <v>3.2789999999999999</v>
      </c>
      <c r="L678" s="165"/>
      <c r="M678" s="170"/>
      <c r="N678" s="171"/>
      <c r="O678" s="171"/>
      <c r="P678" s="171"/>
      <c r="Q678" s="171"/>
      <c r="R678" s="171"/>
      <c r="S678" s="171"/>
      <c r="T678" s="172"/>
      <c r="AT678" s="167" t="s">
        <v>157</v>
      </c>
      <c r="AU678" s="167" t="s">
        <v>146</v>
      </c>
      <c r="AV678" s="11" t="s">
        <v>80</v>
      </c>
      <c r="AW678" s="11" t="s">
        <v>35</v>
      </c>
      <c r="AX678" s="11" t="s">
        <v>72</v>
      </c>
      <c r="AY678" s="167" t="s">
        <v>145</v>
      </c>
    </row>
    <row r="679" spans="2:65" s="11" customFormat="1">
      <c r="B679" s="165"/>
      <c r="D679" s="166" t="s">
        <v>157</v>
      </c>
      <c r="E679" s="167" t="s">
        <v>5</v>
      </c>
      <c r="F679" s="168" t="s">
        <v>766</v>
      </c>
      <c r="H679" s="169">
        <v>-0.41799999999999998</v>
      </c>
      <c r="L679" s="165"/>
      <c r="M679" s="170"/>
      <c r="N679" s="171"/>
      <c r="O679" s="171"/>
      <c r="P679" s="171"/>
      <c r="Q679" s="171"/>
      <c r="R679" s="171"/>
      <c r="S679" s="171"/>
      <c r="T679" s="172"/>
      <c r="AT679" s="167" t="s">
        <v>157</v>
      </c>
      <c r="AU679" s="167" t="s">
        <v>146</v>
      </c>
      <c r="AV679" s="11" t="s">
        <v>80</v>
      </c>
      <c r="AW679" s="11" t="s">
        <v>35</v>
      </c>
      <c r="AX679" s="11" t="s">
        <v>72</v>
      </c>
      <c r="AY679" s="167" t="s">
        <v>145</v>
      </c>
    </row>
    <row r="680" spans="2:65" s="11" customFormat="1">
      <c r="B680" s="165"/>
      <c r="D680" s="166" t="s">
        <v>157</v>
      </c>
      <c r="E680" s="167" t="s">
        <v>5</v>
      </c>
      <c r="F680" s="168" t="s">
        <v>767</v>
      </c>
      <c r="H680" s="169">
        <v>0.152</v>
      </c>
      <c r="L680" s="165"/>
      <c r="M680" s="170"/>
      <c r="N680" s="171"/>
      <c r="O680" s="171"/>
      <c r="P680" s="171"/>
      <c r="Q680" s="171"/>
      <c r="R680" s="171"/>
      <c r="S680" s="171"/>
      <c r="T680" s="172"/>
      <c r="AT680" s="167" t="s">
        <v>157</v>
      </c>
      <c r="AU680" s="167" t="s">
        <v>146</v>
      </c>
      <c r="AV680" s="11" t="s">
        <v>80</v>
      </c>
      <c r="AW680" s="11" t="s">
        <v>35</v>
      </c>
      <c r="AX680" s="11" t="s">
        <v>72</v>
      </c>
      <c r="AY680" s="167" t="s">
        <v>145</v>
      </c>
    </row>
    <row r="681" spans="2:65" s="12" customFormat="1">
      <c r="B681" s="173"/>
      <c r="D681" s="166" t="s">
        <v>157</v>
      </c>
      <c r="E681" s="174" t="s">
        <v>5</v>
      </c>
      <c r="F681" s="175" t="s">
        <v>768</v>
      </c>
      <c r="H681" s="176">
        <v>20.189</v>
      </c>
      <c r="L681" s="173"/>
      <c r="M681" s="177"/>
      <c r="N681" s="178"/>
      <c r="O681" s="178"/>
      <c r="P681" s="178"/>
      <c r="Q681" s="178"/>
      <c r="R681" s="178"/>
      <c r="S681" s="178"/>
      <c r="T681" s="179"/>
      <c r="AT681" s="174" t="s">
        <v>157</v>
      </c>
      <c r="AU681" s="174" t="s">
        <v>146</v>
      </c>
      <c r="AV681" s="12" t="s">
        <v>146</v>
      </c>
      <c r="AW681" s="12" t="s">
        <v>35</v>
      </c>
      <c r="AX681" s="12" t="s">
        <v>72</v>
      </c>
      <c r="AY681" s="174" t="s">
        <v>145</v>
      </c>
    </row>
    <row r="682" spans="2:65" s="13" customFormat="1">
      <c r="B682" s="180"/>
      <c r="D682" s="166" t="s">
        <v>157</v>
      </c>
      <c r="E682" s="181" t="s">
        <v>5</v>
      </c>
      <c r="F682" s="182" t="s">
        <v>769</v>
      </c>
      <c r="H682" s="183">
        <v>118.24299999999999</v>
      </c>
      <c r="L682" s="180"/>
      <c r="M682" s="184"/>
      <c r="N682" s="185"/>
      <c r="O682" s="185"/>
      <c r="P682" s="185"/>
      <c r="Q682" s="185"/>
      <c r="R682" s="185"/>
      <c r="S682" s="185"/>
      <c r="T682" s="186"/>
      <c r="AT682" s="181" t="s">
        <v>157</v>
      </c>
      <c r="AU682" s="181" t="s">
        <v>146</v>
      </c>
      <c r="AV682" s="13" t="s">
        <v>155</v>
      </c>
      <c r="AW682" s="13" t="s">
        <v>35</v>
      </c>
      <c r="AX682" s="13" t="s">
        <v>77</v>
      </c>
      <c r="AY682" s="181" t="s">
        <v>145</v>
      </c>
    </row>
    <row r="683" spans="2:65" s="1" customFormat="1" ht="22.75" customHeight="1">
      <c r="B683" s="153"/>
      <c r="C683" s="154" t="s">
        <v>770</v>
      </c>
      <c r="D683" s="154" t="s">
        <v>150</v>
      </c>
      <c r="E683" s="155" t="s">
        <v>771</v>
      </c>
      <c r="F683" s="156" t="s">
        <v>772</v>
      </c>
      <c r="G683" s="157" t="s">
        <v>195</v>
      </c>
      <c r="H683" s="158">
        <v>118.24299999999999</v>
      </c>
      <c r="I683" s="159">
        <v>0</v>
      </c>
      <c r="J683" s="159">
        <f>ROUND(I683*H683,2)</f>
        <v>0</v>
      </c>
      <c r="K683" s="156" t="s">
        <v>1812</v>
      </c>
      <c r="L683" s="39"/>
      <c r="M683" s="160" t="s">
        <v>5</v>
      </c>
      <c r="N683" s="161" t="s">
        <v>43</v>
      </c>
      <c r="O683" s="162">
        <v>0.19900000000000001</v>
      </c>
      <c r="P683" s="162">
        <f>O683*H683</f>
        <v>23.530356999999999</v>
      </c>
      <c r="Q683" s="162">
        <v>1.146E-2</v>
      </c>
      <c r="R683" s="162">
        <f>Q683*H683</f>
        <v>1.35506478</v>
      </c>
      <c r="S683" s="162">
        <v>0</v>
      </c>
      <c r="T683" s="163">
        <f>S683*H683</f>
        <v>0</v>
      </c>
      <c r="AR683" s="24" t="s">
        <v>155</v>
      </c>
      <c r="AT683" s="24" t="s">
        <v>150</v>
      </c>
      <c r="AU683" s="24" t="s">
        <v>146</v>
      </c>
      <c r="AY683" s="24" t="s">
        <v>145</v>
      </c>
      <c r="BE683" s="164">
        <f>IF(N683="základní",J683,0)</f>
        <v>0</v>
      </c>
      <c r="BF683" s="164">
        <f>IF(N683="snížená",J683,0)</f>
        <v>0</v>
      </c>
      <c r="BG683" s="164">
        <f>IF(N683="zákl. přenesená",J683,0)</f>
        <v>0</v>
      </c>
      <c r="BH683" s="164">
        <f>IF(N683="sníž. přenesená",J683,0)</f>
        <v>0</v>
      </c>
      <c r="BI683" s="164">
        <f>IF(N683="nulová",J683,0)</f>
        <v>0</v>
      </c>
      <c r="BJ683" s="24" t="s">
        <v>77</v>
      </c>
      <c r="BK683" s="164">
        <f>ROUND(I683*H683,2)</f>
        <v>0</v>
      </c>
      <c r="BL683" s="24" t="s">
        <v>155</v>
      </c>
      <c r="BM683" s="24" t="s">
        <v>773</v>
      </c>
    </row>
    <row r="684" spans="2:65" s="1" customFormat="1" ht="45.65" customHeight="1">
      <c r="B684" s="153"/>
      <c r="C684" s="154" t="s">
        <v>774</v>
      </c>
      <c r="D684" s="154" t="s">
        <v>150</v>
      </c>
      <c r="E684" s="155" t="s">
        <v>775</v>
      </c>
      <c r="F684" s="156" t="s">
        <v>776</v>
      </c>
      <c r="G684" s="157" t="s">
        <v>195</v>
      </c>
      <c r="H684" s="158">
        <v>112.249</v>
      </c>
      <c r="I684" s="159">
        <v>0</v>
      </c>
      <c r="J684" s="159">
        <f>ROUND(I684*H684,2)</f>
        <v>0</v>
      </c>
      <c r="K684" s="156" t="s">
        <v>1812</v>
      </c>
      <c r="L684" s="39"/>
      <c r="M684" s="160" t="s">
        <v>5</v>
      </c>
      <c r="N684" s="161" t="s">
        <v>43</v>
      </c>
      <c r="O684" s="162">
        <v>6.6260000000000003</v>
      </c>
      <c r="P684" s="162">
        <f>O684*H684</f>
        <v>743.76187400000003</v>
      </c>
      <c r="Q684" s="162">
        <v>5.0685599999999997E-3</v>
      </c>
      <c r="R684" s="162">
        <f>Q684*H684</f>
        <v>0.56894079143999998</v>
      </c>
      <c r="S684" s="162">
        <v>0</v>
      </c>
      <c r="T684" s="163">
        <f>S684*H684</f>
        <v>0</v>
      </c>
      <c r="AR684" s="24" t="s">
        <v>155</v>
      </c>
      <c r="AT684" s="24" t="s">
        <v>150</v>
      </c>
      <c r="AU684" s="24" t="s">
        <v>146</v>
      </c>
      <c r="AY684" s="24" t="s">
        <v>145</v>
      </c>
      <c r="BE684" s="164">
        <f>IF(N684="základní",J684,0)</f>
        <v>0</v>
      </c>
      <c r="BF684" s="164">
        <f>IF(N684="snížená",J684,0)</f>
        <v>0</v>
      </c>
      <c r="BG684" s="164">
        <f>IF(N684="zákl. přenesená",J684,0)</f>
        <v>0</v>
      </c>
      <c r="BH684" s="164">
        <f>IF(N684="sníž. přenesená",J684,0)</f>
        <v>0</v>
      </c>
      <c r="BI684" s="164">
        <f>IF(N684="nulová",J684,0)</f>
        <v>0</v>
      </c>
      <c r="BJ684" s="24" t="s">
        <v>77</v>
      </c>
      <c r="BK684" s="164">
        <f>ROUND(I684*H684,2)</f>
        <v>0</v>
      </c>
      <c r="BL684" s="24" t="s">
        <v>155</v>
      </c>
      <c r="BM684" s="24" t="s">
        <v>777</v>
      </c>
    </row>
    <row r="685" spans="2:65" s="11" customFormat="1">
      <c r="B685" s="165"/>
      <c r="D685" s="166" t="s">
        <v>157</v>
      </c>
      <c r="E685" s="167" t="s">
        <v>5</v>
      </c>
      <c r="F685" s="168" t="s">
        <v>778</v>
      </c>
      <c r="H685" s="169">
        <v>18.183</v>
      </c>
      <c r="L685" s="165"/>
      <c r="M685" s="170"/>
      <c r="N685" s="171"/>
      <c r="O685" s="171"/>
      <c r="P685" s="171"/>
      <c r="Q685" s="171"/>
      <c r="R685" s="171"/>
      <c r="S685" s="171"/>
      <c r="T685" s="172"/>
      <c r="AT685" s="167" t="s">
        <v>157</v>
      </c>
      <c r="AU685" s="167" t="s">
        <v>146</v>
      </c>
      <c r="AV685" s="11" t="s">
        <v>80</v>
      </c>
      <c r="AW685" s="11" t="s">
        <v>35</v>
      </c>
      <c r="AX685" s="11" t="s">
        <v>72</v>
      </c>
      <c r="AY685" s="167" t="s">
        <v>145</v>
      </c>
    </row>
    <row r="686" spans="2:65" s="11" customFormat="1">
      <c r="B686" s="165"/>
      <c r="D686" s="166" t="s">
        <v>157</v>
      </c>
      <c r="E686" s="167" t="s">
        <v>5</v>
      </c>
      <c r="F686" s="168" t="s">
        <v>779</v>
      </c>
      <c r="H686" s="169">
        <v>-2.91</v>
      </c>
      <c r="L686" s="165"/>
      <c r="M686" s="170"/>
      <c r="N686" s="171"/>
      <c r="O686" s="171"/>
      <c r="P686" s="171"/>
      <c r="Q686" s="171"/>
      <c r="R686" s="171"/>
      <c r="S686" s="171"/>
      <c r="T686" s="172"/>
      <c r="AT686" s="167" t="s">
        <v>157</v>
      </c>
      <c r="AU686" s="167" t="s">
        <v>146</v>
      </c>
      <c r="AV686" s="11" t="s">
        <v>80</v>
      </c>
      <c r="AW686" s="11" t="s">
        <v>35</v>
      </c>
      <c r="AX686" s="11" t="s">
        <v>72</v>
      </c>
      <c r="AY686" s="167" t="s">
        <v>145</v>
      </c>
    </row>
    <row r="687" spans="2:65" s="11" customFormat="1">
      <c r="B687" s="165"/>
      <c r="D687" s="166" t="s">
        <v>157</v>
      </c>
      <c r="E687" s="167" t="s">
        <v>5</v>
      </c>
      <c r="F687" s="168" t="s">
        <v>752</v>
      </c>
      <c r="H687" s="169">
        <v>1.8240000000000001</v>
      </c>
      <c r="L687" s="165"/>
      <c r="M687" s="170"/>
      <c r="N687" s="171"/>
      <c r="O687" s="171"/>
      <c r="P687" s="171"/>
      <c r="Q687" s="171"/>
      <c r="R687" s="171"/>
      <c r="S687" s="171"/>
      <c r="T687" s="172"/>
      <c r="AT687" s="167" t="s">
        <v>157</v>
      </c>
      <c r="AU687" s="167" t="s">
        <v>146</v>
      </c>
      <c r="AV687" s="11" t="s">
        <v>80</v>
      </c>
      <c r="AW687" s="11" t="s">
        <v>35</v>
      </c>
      <c r="AX687" s="11" t="s">
        <v>72</v>
      </c>
      <c r="AY687" s="167" t="s">
        <v>145</v>
      </c>
    </row>
    <row r="688" spans="2:65" s="12" customFormat="1">
      <c r="B688" s="173"/>
      <c r="D688" s="166" t="s">
        <v>157</v>
      </c>
      <c r="E688" s="174" t="s">
        <v>5</v>
      </c>
      <c r="F688" s="175" t="s">
        <v>159</v>
      </c>
      <c r="H688" s="176">
        <v>17.097000000000001</v>
      </c>
      <c r="L688" s="173"/>
      <c r="M688" s="177"/>
      <c r="N688" s="178"/>
      <c r="O688" s="178"/>
      <c r="P688" s="178"/>
      <c r="Q688" s="178"/>
      <c r="R688" s="178"/>
      <c r="S688" s="178"/>
      <c r="T688" s="179"/>
      <c r="AT688" s="174" t="s">
        <v>157</v>
      </c>
      <c r="AU688" s="174" t="s">
        <v>146</v>
      </c>
      <c r="AV688" s="12" t="s">
        <v>146</v>
      </c>
      <c r="AW688" s="12" t="s">
        <v>35</v>
      </c>
      <c r="AX688" s="12" t="s">
        <v>72</v>
      </c>
      <c r="AY688" s="174" t="s">
        <v>145</v>
      </c>
    </row>
    <row r="689" spans="2:65" s="11" customFormat="1">
      <c r="B689" s="165"/>
      <c r="D689" s="166" t="s">
        <v>157</v>
      </c>
      <c r="E689" s="167" t="s">
        <v>5</v>
      </c>
      <c r="F689" s="168" t="s">
        <v>780</v>
      </c>
      <c r="H689" s="169">
        <v>13.167</v>
      </c>
      <c r="L689" s="165"/>
      <c r="M689" s="170"/>
      <c r="N689" s="171"/>
      <c r="O689" s="171"/>
      <c r="P689" s="171"/>
      <c r="Q689" s="171"/>
      <c r="R689" s="171"/>
      <c r="S689" s="171"/>
      <c r="T689" s="172"/>
      <c r="AT689" s="167" t="s">
        <v>157</v>
      </c>
      <c r="AU689" s="167" t="s">
        <v>146</v>
      </c>
      <c r="AV689" s="11" t="s">
        <v>80</v>
      </c>
      <c r="AW689" s="11" t="s">
        <v>35</v>
      </c>
      <c r="AX689" s="11" t="s">
        <v>72</v>
      </c>
      <c r="AY689" s="167" t="s">
        <v>145</v>
      </c>
    </row>
    <row r="690" spans="2:65" s="11" customFormat="1">
      <c r="B690" s="165"/>
      <c r="D690" s="166" t="s">
        <v>157</v>
      </c>
      <c r="E690" s="167" t="s">
        <v>5</v>
      </c>
      <c r="F690" s="168" t="s">
        <v>755</v>
      </c>
      <c r="H690" s="169">
        <v>1.44</v>
      </c>
      <c r="L690" s="165"/>
      <c r="M690" s="170"/>
      <c r="N690" s="171"/>
      <c r="O690" s="171"/>
      <c r="P690" s="171"/>
      <c r="Q690" s="171"/>
      <c r="R690" s="171"/>
      <c r="S690" s="171"/>
      <c r="T690" s="172"/>
      <c r="AT690" s="167" t="s">
        <v>157</v>
      </c>
      <c r="AU690" s="167" t="s">
        <v>146</v>
      </c>
      <c r="AV690" s="11" t="s">
        <v>80</v>
      </c>
      <c r="AW690" s="11" t="s">
        <v>35</v>
      </c>
      <c r="AX690" s="11" t="s">
        <v>72</v>
      </c>
      <c r="AY690" s="167" t="s">
        <v>145</v>
      </c>
    </row>
    <row r="691" spans="2:65" s="12" customFormat="1">
      <c r="B691" s="173"/>
      <c r="D691" s="166" t="s">
        <v>157</v>
      </c>
      <c r="E691" s="174" t="s">
        <v>5</v>
      </c>
      <c r="F691" s="175" t="s">
        <v>465</v>
      </c>
      <c r="H691" s="176">
        <v>14.606999999999999</v>
      </c>
      <c r="L691" s="173"/>
      <c r="M691" s="177"/>
      <c r="N691" s="178"/>
      <c r="O691" s="178"/>
      <c r="P691" s="178"/>
      <c r="Q691" s="178"/>
      <c r="R691" s="178"/>
      <c r="S691" s="178"/>
      <c r="T691" s="179"/>
      <c r="AT691" s="174" t="s">
        <v>157</v>
      </c>
      <c r="AU691" s="174" t="s">
        <v>146</v>
      </c>
      <c r="AV691" s="12" t="s">
        <v>146</v>
      </c>
      <c r="AW691" s="12" t="s">
        <v>35</v>
      </c>
      <c r="AX691" s="12" t="s">
        <v>72</v>
      </c>
      <c r="AY691" s="174" t="s">
        <v>145</v>
      </c>
    </row>
    <row r="692" spans="2:65" s="11" customFormat="1">
      <c r="B692" s="165"/>
      <c r="D692" s="166" t="s">
        <v>157</v>
      </c>
      <c r="E692" s="167" t="s">
        <v>5</v>
      </c>
      <c r="F692" s="168" t="s">
        <v>781</v>
      </c>
      <c r="H692" s="169">
        <v>34.155000000000001</v>
      </c>
      <c r="L692" s="165"/>
      <c r="M692" s="170"/>
      <c r="N692" s="171"/>
      <c r="O692" s="171"/>
      <c r="P692" s="171"/>
      <c r="Q692" s="171"/>
      <c r="R692" s="171"/>
      <c r="S692" s="171"/>
      <c r="T692" s="172"/>
      <c r="AT692" s="167" t="s">
        <v>157</v>
      </c>
      <c r="AU692" s="167" t="s">
        <v>146</v>
      </c>
      <c r="AV692" s="11" t="s">
        <v>80</v>
      </c>
      <c r="AW692" s="11" t="s">
        <v>35</v>
      </c>
      <c r="AX692" s="11" t="s">
        <v>72</v>
      </c>
      <c r="AY692" s="167" t="s">
        <v>145</v>
      </c>
    </row>
    <row r="693" spans="2:65" s="11" customFormat="1">
      <c r="B693" s="165"/>
      <c r="D693" s="166" t="s">
        <v>157</v>
      </c>
      <c r="E693" s="167" t="s">
        <v>5</v>
      </c>
      <c r="F693" s="168" t="s">
        <v>782</v>
      </c>
      <c r="H693" s="169">
        <v>33.585999999999999</v>
      </c>
      <c r="L693" s="165"/>
      <c r="M693" s="170"/>
      <c r="N693" s="171"/>
      <c r="O693" s="171"/>
      <c r="P693" s="171"/>
      <c r="Q693" s="171"/>
      <c r="R693" s="171"/>
      <c r="S693" s="171"/>
      <c r="T693" s="172"/>
      <c r="AT693" s="167" t="s">
        <v>157</v>
      </c>
      <c r="AU693" s="167" t="s">
        <v>146</v>
      </c>
      <c r="AV693" s="11" t="s">
        <v>80</v>
      </c>
      <c r="AW693" s="11" t="s">
        <v>35</v>
      </c>
      <c r="AX693" s="11" t="s">
        <v>72</v>
      </c>
      <c r="AY693" s="167" t="s">
        <v>145</v>
      </c>
    </row>
    <row r="694" spans="2:65" s="11" customFormat="1">
      <c r="B694" s="165"/>
      <c r="D694" s="166" t="s">
        <v>157</v>
      </c>
      <c r="E694" s="167" t="s">
        <v>5</v>
      </c>
      <c r="F694" s="168" t="s">
        <v>758</v>
      </c>
      <c r="H694" s="169">
        <v>-7.02</v>
      </c>
      <c r="L694" s="165"/>
      <c r="M694" s="170"/>
      <c r="N694" s="171"/>
      <c r="O694" s="171"/>
      <c r="P694" s="171"/>
      <c r="Q694" s="171"/>
      <c r="R694" s="171"/>
      <c r="S694" s="171"/>
      <c r="T694" s="172"/>
      <c r="AT694" s="167" t="s">
        <v>157</v>
      </c>
      <c r="AU694" s="167" t="s">
        <v>146</v>
      </c>
      <c r="AV694" s="11" t="s">
        <v>80</v>
      </c>
      <c r="AW694" s="11" t="s">
        <v>35</v>
      </c>
      <c r="AX694" s="11" t="s">
        <v>72</v>
      </c>
      <c r="AY694" s="167" t="s">
        <v>145</v>
      </c>
    </row>
    <row r="695" spans="2:65" s="12" customFormat="1">
      <c r="B695" s="173"/>
      <c r="D695" s="166" t="s">
        <v>157</v>
      </c>
      <c r="E695" s="174" t="s">
        <v>5</v>
      </c>
      <c r="F695" s="175" t="s">
        <v>167</v>
      </c>
      <c r="H695" s="176">
        <v>60.720999999999997</v>
      </c>
      <c r="L695" s="173"/>
      <c r="M695" s="177"/>
      <c r="N695" s="178"/>
      <c r="O695" s="178"/>
      <c r="P695" s="178"/>
      <c r="Q695" s="178"/>
      <c r="R695" s="178"/>
      <c r="S695" s="178"/>
      <c r="T695" s="179"/>
      <c r="AT695" s="174" t="s">
        <v>157</v>
      </c>
      <c r="AU695" s="174" t="s">
        <v>146</v>
      </c>
      <c r="AV695" s="12" t="s">
        <v>146</v>
      </c>
      <c r="AW695" s="12" t="s">
        <v>35</v>
      </c>
      <c r="AX695" s="12" t="s">
        <v>72</v>
      </c>
      <c r="AY695" s="174" t="s">
        <v>145</v>
      </c>
    </row>
    <row r="696" spans="2:65" s="11" customFormat="1">
      <c r="B696" s="165"/>
      <c r="D696" s="166" t="s">
        <v>157</v>
      </c>
      <c r="E696" s="167" t="s">
        <v>5</v>
      </c>
      <c r="F696" s="168" t="s">
        <v>783</v>
      </c>
      <c r="H696" s="169">
        <v>16.678000000000001</v>
      </c>
      <c r="L696" s="165"/>
      <c r="M696" s="170"/>
      <c r="N696" s="171"/>
      <c r="O696" s="171"/>
      <c r="P696" s="171"/>
      <c r="Q696" s="171"/>
      <c r="R696" s="171"/>
      <c r="S696" s="171"/>
      <c r="T696" s="172"/>
      <c r="AT696" s="167" t="s">
        <v>157</v>
      </c>
      <c r="AU696" s="167" t="s">
        <v>146</v>
      </c>
      <c r="AV696" s="11" t="s">
        <v>80</v>
      </c>
      <c r="AW696" s="11" t="s">
        <v>35</v>
      </c>
      <c r="AX696" s="11" t="s">
        <v>72</v>
      </c>
      <c r="AY696" s="167" t="s">
        <v>145</v>
      </c>
    </row>
    <row r="697" spans="2:65" s="11" customFormat="1">
      <c r="B697" s="165"/>
      <c r="D697" s="166" t="s">
        <v>157</v>
      </c>
      <c r="E697" s="167" t="s">
        <v>5</v>
      </c>
      <c r="F697" s="168" t="s">
        <v>762</v>
      </c>
      <c r="H697" s="169">
        <v>-1.7290000000000001</v>
      </c>
      <c r="L697" s="165"/>
      <c r="M697" s="170"/>
      <c r="N697" s="171"/>
      <c r="O697" s="171"/>
      <c r="P697" s="171"/>
      <c r="Q697" s="171"/>
      <c r="R697" s="171"/>
      <c r="S697" s="171"/>
      <c r="T697" s="172"/>
      <c r="AT697" s="167" t="s">
        <v>157</v>
      </c>
      <c r="AU697" s="167" t="s">
        <v>146</v>
      </c>
      <c r="AV697" s="11" t="s">
        <v>80</v>
      </c>
      <c r="AW697" s="11" t="s">
        <v>35</v>
      </c>
      <c r="AX697" s="11" t="s">
        <v>72</v>
      </c>
      <c r="AY697" s="167" t="s">
        <v>145</v>
      </c>
    </row>
    <row r="698" spans="2:65" s="11" customFormat="1">
      <c r="B698" s="165"/>
      <c r="D698" s="166" t="s">
        <v>157</v>
      </c>
      <c r="E698" s="167" t="s">
        <v>5</v>
      </c>
      <c r="F698" s="168" t="s">
        <v>764</v>
      </c>
      <c r="H698" s="169">
        <v>2.0139999999999998</v>
      </c>
      <c r="L698" s="165"/>
      <c r="M698" s="170"/>
      <c r="N698" s="171"/>
      <c r="O698" s="171"/>
      <c r="P698" s="171"/>
      <c r="Q698" s="171"/>
      <c r="R698" s="171"/>
      <c r="S698" s="171"/>
      <c r="T698" s="172"/>
      <c r="AT698" s="167" t="s">
        <v>157</v>
      </c>
      <c r="AU698" s="167" t="s">
        <v>146</v>
      </c>
      <c r="AV698" s="11" t="s">
        <v>80</v>
      </c>
      <c r="AW698" s="11" t="s">
        <v>35</v>
      </c>
      <c r="AX698" s="11" t="s">
        <v>72</v>
      </c>
      <c r="AY698" s="167" t="s">
        <v>145</v>
      </c>
    </row>
    <row r="699" spans="2:65" s="11" customFormat="1">
      <c r="B699" s="165"/>
      <c r="D699" s="166" t="s">
        <v>157</v>
      </c>
      <c r="E699" s="167" t="s">
        <v>5</v>
      </c>
      <c r="F699" s="168" t="s">
        <v>765</v>
      </c>
      <c r="H699" s="169">
        <v>3.2789999999999999</v>
      </c>
      <c r="L699" s="165"/>
      <c r="M699" s="170"/>
      <c r="N699" s="171"/>
      <c r="O699" s="171"/>
      <c r="P699" s="171"/>
      <c r="Q699" s="171"/>
      <c r="R699" s="171"/>
      <c r="S699" s="171"/>
      <c r="T699" s="172"/>
      <c r="AT699" s="167" t="s">
        <v>157</v>
      </c>
      <c r="AU699" s="167" t="s">
        <v>146</v>
      </c>
      <c r="AV699" s="11" t="s">
        <v>80</v>
      </c>
      <c r="AW699" s="11" t="s">
        <v>35</v>
      </c>
      <c r="AX699" s="11" t="s">
        <v>72</v>
      </c>
      <c r="AY699" s="167" t="s">
        <v>145</v>
      </c>
    </row>
    <row r="700" spans="2:65" s="11" customFormat="1">
      <c r="B700" s="165"/>
      <c r="D700" s="166" t="s">
        <v>157</v>
      </c>
      <c r="E700" s="167" t="s">
        <v>5</v>
      </c>
      <c r="F700" s="168" t="s">
        <v>766</v>
      </c>
      <c r="H700" s="169">
        <v>-0.41799999999999998</v>
      </c>
      <c r="L700" s="165"/>
      <c r="M700" s="170"/>
      <c r="N700" s="171"/>
      <c r="O700" s="171"/>
      <c r="P700" s="171"/>
      <c r="Q700" s="171"/>
      <c r="R700" s="171"/>
      <c r="S700" s="171"/>
      <c r="T700" s="172"/>
      <c r="AT700" s="167" t="s">
        <v>157</v>
      </c>
      <c r="AU700" s="167" t="s">
        <v>146</v>
      </c>
      <c r="AV700" s="11" t="s">
        <v>80</v>
      </c>
      <c r="AW700" s="11" t="s">
        <v>35</v>
      </c>
      <c r="AX700" s="11" t="s">
        <v>72</v>
      </c>
      <c r="AY700" s="167" t="s">
        <v>145</v>
      </c>
    </row>
    <row r="701" spans="2:65" s="12" customFormat="1">
      <c r="B701" s="173"/>
      <c r="D701" s="166" t="s">
        <v>157</v>
      </c>
      <c r="E701" s="174" t="s">
        <v>5</v>
      </c>
      <c r="F701" s="175" t="s">
        <v>768</v>
      </c>
      <c r="H701" s="176">
        <v>19.824000000000002</v>
      </c>
      <c r="L701" s="173"/>
      <c r="M701" s="177"/>
      <c r="N701" s="178"/>
      <c r="O701" s="178"/>
      <c r="P701" s="178"/>
      <c r="Q701" s="178"/>
      <c r="R701" s="178"/>
      <c r="S701" s="178"/>
      <c r="T701" s="179"/>
      <c r="AT701" s="174" t="s">
        <v>157</v>
      </c>
      <c r="AU701" s="174" t="s">
        <v>146</v>
      </c>
      <c r="AV701" s="12" t="s">
        <v>146</v>
      </c>
      <c r="AW701" s="12" t="s">
        <v>35</v>
      </c>
      <c r="AX701" s="12" t="s">
        <v>72</v>
      </c>
      <c r="AY701" s="174" t="s">
        <v>145</v>
      </c>
    </row>
    <row r="702" spans="2:65" s="13" customFormat="1">
      <c r="B702" s="180"/>
      <c r="D702" s="166" t="s">
        <v>157</v>
      </c>
      <c r="E702" s="181" t="s">
        <v>5</v>
      </c>
      <c r="F702" s="182" t="s">
        <v>769</v>
      </c>
      <c r="H702" s="183">
        <v>112.249</v>
      </c>
      <c r="L702" s="180"/>
      <c r="M702" s="184"/>
      <c r="N702" s="185"/>
      <c r="O702" s="185"/>
      <c r="P702" s="185"/>
      <c r="Q702" s="185"/>
      <c r="R702" s="185"/>
      <c r="S702" s="185"/>
      <c r="T702" s="186"/>
      <c r="AT702" s="181" t="s">
        <v>157</v>
      </c>
      <c r="AU702" s="181" t="s">
        <v>146</v>
      </c>
      <c r="AV702" s="13" t="s">
        <v>155</v>
      </c>
      <c r="AW702" s="13" t="s">
        <v>35</v>
      </c>
      <c r="AX702" s="13" t="s">
        <v>77</v>
      </c>
      <c r="AY702" s="181" t="s">
        <v>145</v>
      </c>
    </row>
    <row r="703" spans="2:65" s="1" customFormat="1" ht="22.75" customHeight="1">
      <c r="B703" s="153"/>
      <c r="C703" s="187" t="s">
        <v>784</v>
      </c>
      <c r="D703" s="187" t="s">
        <v>250</v>
      </c>
      <c r="E703" s="188" t="s">
        <v>785</v>
      </c>
      <c r="F703" s="189" t="s">
        <v>786</v>
      </c>
      <c r="G703" s="190" t="s">
        <v>195</v>
      </c>
      <c r="H703" s="191">
        <v>123.474</v>
      </c>
      <c r="I703" s="159">
        <v>0</v>
      </c>
      <c r="J703" s="192">
        <f>ROUND(I703*H703,2)</f>
        <v>0</v>
      </c>
      <c r="K703" s="156" t="s">
        <v>1812</v>
      </c>
      <c r="L703" s="193"/>
      <c r="M703" s="194" t="s">
        <v>5</v>
      </c>
      <c r="N703" s="195" t="s">
        <v>43</v>
      </c>
      <c r="O703" s="162">
        <v>0</v>
      </c>
      <c r="P703" s="162">
        <f>O703*H703</f>
        <v>0</v>
      </c>
      <c r="Q703" s="162">
        <v>0.109</v>
      </c>
      <c r="R703" s="162">
        <f>Q703*H703</f>
        <v>13.458666000000001</v>
      </c>
      <c r="S703" s="162">
        <v>0</v>
      </c>
      <c r="T703" s="163">
        <f>S703*H703</f>
        <v>0</v>
      </c>
      <c r="AR703" s="24" t="s">
        <v>198</v>
      </c>
      <c r="AT703" s="24" t="s">
        <v>250</v>
      </c>
      <c r="AU703" s="24" t="s">
        <v>146</v>
      </c>
      <c r="AY703" s="24" t="s">
        <v>145</v>
      </c>
      <c r="BE703" s="164">
        <f>IF(N703="základní",J703,0)</f>
        <v>0</v>
      </c>
      <c r="BF703" s="164">
        <f>IF(N703="snížená",J703,0)</f>
        <v>0</v>
      </c>
      <c r="BG703" s="164">
        <f>IF(N703="zákl. přenesená",J703,0)</f>
        <v>0</v>
      </c>
      <c r="BH703" s="164">
        <f>IF(N703="sníž. přenesená",J703,0)</f>
        <v>0</v>
      </c>
      <c r="BI703" s="164">
        <f>IF(N703="nulová",J703,0)</f>
        <v>0</v>
      </c>
      <c r="BJ703" s="24" t="s">
        <v>77</v>
      </c>
      <c r="BK703" s="164">
        <f>ROUND(I703*H703,2)</f>
        <v>0</v>
      </c>
      <c r="BL703" s="24" t="s">
        <v>155</v>
      </c>
      <c r="BM703" s="24" t="s">
        <v>787</v>
      </c>
    </row>
    <row r="704" spans="2:65" s="11" customFormat="1">
      <c r="B704" s="165"/>
      <c r="D704" s="166" t="s">
        <v>157</v>
      </c>
      <c r="E704" s="167" t="s">
        <v>5</v>
      </c>
      <c r="F704" s="168" t="s">
        <v>788</v>
      </c>
      <c r="H704" s="169">
        <v>123.474</v>
      </c>
      <c r="L704" s="165"/>
      <c r="M704" s="170"/>
      <c r="N704" s="171"/>
      <c r="O704" s="171"/>
      <c r="P704" s="171"/>
      <c r="Q704" s="171"/>
      <c r="R704" s="171"/>
      <c r="S704" s="171"/>
      <c r="T704" s="172"/>
      <c r="AT704" s="167" t="s">
        <v>157</v>
      </c>
      <c r="AU704" s="167" t="s">
        <v>146</v>
      </c>
      <c r="AV704" s="11" t="s">
        <v>80</v>
      </c>
      <c r="AW704" s="11" t="s">
        <v>35</v>
      </c>
      <c r="AX704" s="11" t="s">
        <v>77</v>
      </c>
      <c r="AY704" s="167" t="s">
        <v>145</v>
      </c>
    </row>
    <row r="705" spans="2:65" s="1" customFormat="1" ht="57" customHeight="1">
      <c r="B705" s="153"/>
      <c r="C705" s="154" t="s">
        <v>789</v>
      </c>
      <c r="D705" s="154" t="s">
        <v>150</v>
      </c>
      <c r="E705" s="155" t="s">
        <v>790</v>
      </c>
      <c r="F705" s="156" t="s">
        <v>791</v>
      </c>
      <c r="G705" s="157" t="s">
        <v>170</v>
      </c>
      <c r="H705" s="158">
        <v>25.28</v>
      </c>
      <c r="I705" s="159">
        <v>0</v>
      </c>
      <c r="J705" s="159">
        <f>ROUND(I705*H705,2)</f>
        <v>0</v>
      </c>
      <c r="K705" s="156" t="s">
        <v>1812</v>
      </c>
      <c r="L705" s="39"/>
      <c r="M705" s="160" t="s">
        <v>5</v>
      </c>
      <c r="N705" s="161" t="s">
        <v>43</v>
      </c>
      <c r="O705" s="162">
        <v>2.6230000000000002</v>
      </c>
      <c r="P705" s="162">
        <f>O705*H705</f>
        <v>66.309440000000009</v>
      </c>
      <c r="Q705" s="162">
        <v>3.2096E-3</v>
      </c>
      <c r="R705" s="162">
        <f>Q705*H705</f>
        <v>8.1138688E-2</v>
      </c>
      <c r="S705" s="162">
        <v>0</v>
      </c>
      <c r="T705" s="163">
        <f>S705*H705</f>
        <v>0</v>
      </c>
      <c r="AR705" s="24" t="s">
        <v>155</v>
      </c>
      <c r="AT705" s="24" t="s">
        <v>150</v>
      </c>
      <c r="AU705" s="24" t="s">
        <v>146</v>
      </c>
      <c r="AY705" s="24" t="s">
        <v>145</v>
      </c>
      <c r="BE705" s="164">
        <f>IF(N705="základní",J705,0)</f>
        <v>0</v>
      </c>
      <c r="BF705" s="164">
        <f>IF(N705="snížená",J705,0)</f>
        <v>0</v>
      </c>
      <c r="BG705" s="164">
        <f>IF(N705="zákl. přenesená",J705,0)</f>
        <v>0</v>
      </c>
      <c r="BH705" s="164">
        <f>IF(N705="sníž. přenesená",J705,0)</f>
        <v>0</v>
      </c>
      <c r="BI705" s="164">
        <f>IF(N705="nulová",J705,0)</f>
        <v>0</v>
      </c>
      <c r="BJ705" s="24" t="s">
        <v>77</v>
      </c>
      <c r="BK705" s="164">
        <f>ROUND(I705*H705,2)</f>
        <v>0</v>
      </c>
      <c r="BL705" s="24" t="s">
        <v>155</v>
      </c>
      <c r="BM705" s="24" t="s">
        <v>792</v>
      </c>
    </row>
    <row r="706" spans="2:65" s="11" customFormat="1">
      <c r="B706" s="165"/>
      <c r="D706" s="166" t="s">
        <v>157</v>
      </c>
      <c r="E706" s="167" t="s">
        <v>5</v>
      </c>
      <c r="F706" s="168" t="s">
        <v>793</v>
      </c>
      <c r="H706" s="169">
        <v>3.6</v>
      </c>
      <c r="L706" s="165"/>
      <c r="M706" s="170"/>
      <c r="N706" s="171"/>
      <c r="O706" s="171"/>
      <c r="P706" s="171"/>
      <c r="Q706" s="171"/>
      <c r="R706" s="171"/>
      <c r="S706" s="171"/>
      <c r="T706" s="172"/>
      <c r="AT706" s="167" t="s">
        <v>157</v>
      </c>
      <c r="AU706" s="167" t="s">
        <v>146</v>
      </c>
      <c r="AV706" s="11" t="s">
        <v>80</v>
      </c>
      <c r="AW706" s="11" t="s">
        <v>35</v>
      </c>
      <c r="AX706" s="11" t="s">
        <v>72</v>
      </c>
      <c r="AY706" s="167" t="s">
        <v>145</v>
      </c>
    </row>
    <row r="707" spans="2:65" s="12" customFormat="1">
      <c r="B707" s="173"/>
      <c r="D707" s="166" t="s">
        <v>157</v>
      </c>
      <c r="E707" s="174" t="s">
        <v>5</v>
      </c>
      <c r="F707" s="175" t="s">
        <v>159</v>
      </c>
      <c r="H707" s="176">
        <v>3.6</v>
      </c>
      <c r="L707" s="173"/>
      <c r="M707" s="177"/>
      <c r="N707" s="178"/>
      <c r="O707" s="178"/>
      <c r="P707" s="178"/>
      <c r="Q707" s="178"/>
      <c r="R707" s="178"/>
      <c r="S707" s="178"/>
      <c r="T707" s="179"/>
      <c r="AT707" s="174" t="s">
        <v>157</v>
      </c>
      <c r="AU707" s="174" t="s">
        <v>146</v>
      </c>
      <c r="AV707" s="12" t="s">
        <v>146</v>
      </c>
      <c r="AW707" s="12" t="s">
        <v>35</v>
      </c>
      <c r="AX707" s="12" t="s">
        <v>72</v>
      </c>
      <c r="AY707" s="174" t="s">
        <v>145</v>
      </c>
    </row>
    <row r="708" spans="2:65" s="11" customFormat="1">
      <c r="B708" s="165"/>
      <c r="D708" s="166" t="s">
        <v>157</v>
      </c>
      <c r="E708" s="167" t="s">
        <v>5</v>
      </c>
      <c r="F708" s="168" t="s">
        <v>794</v>
      </c>
      <c r="H708" s="169">
        <v>14.4</v>
      </c>
      <c r="L708" s="165"/>
      <c r="M708" s="170"/>
      <c r="N708" s="171"/>
      <c r="O708" s="171"/>
      <c r="P708" s="171"/>
      <c r="Q708" s="171"/>
      <c r="R708" s="171"/>
      <c r="S708" s="171"/>
      <c r="T708" s="172"/>
      <c r="AT708" s="167" t="s">
        <v>157</v>
      </c>
      <c r="AU708" s="167" t="s">
        <v>146</v>
      </c>
      <c r="AV708" s="11" t="s">
        <v>80</v>
      </c>
      <c r="AW708" s="11" t="s">
        <v>35</v>
      </c>
      <c r="AX708" s="11" t="s">
        <v>72</v>
      </c>
      <c r="AY708" s="167" t="s">
        <v>145</v>
      </c>
    </row>
    <row r="709" spans="2:65" s="11" customFormat="1">
      <c r="B709" s="165"/>
      <c r="D709" s="166" t="s">
        <v>157</v>
      </c>
      <c r="E709" s="167" t="s">
        <v>5</v>
      </c>
      <c r="F709" s="168" t="s">
        <v>795</v>
      </c>
      <c r="H709" s="169">
        <v>5</v>
      </c>
      <c r="L709" s="165"/>
      <c r="M709" s="170"/>
      <c r="N709" s="171"/>
      <c r="O709" s="171"/>
      <c r="P709" s="171"/>
      <c r="Q709" s="171"/>
      <c r="R709" s="171"/>
      <c r="S709" s="171"/>
      <c r="T709" s="172"/>
      <c r="AT709" s="167" t="s">
        <v>157</v>
      </c>
      <c r="AU709" s="167" t="s">
        <v>146</v>
      </c>
      <c r="AV709" s="11" t="s">
        <v>80</v>
      </c>
      <c r="AW709" s="11" t="s">
        <v>35</v>
      </c>
      <c r="AX709" s="11" t="s">
        <v>72</v>
      </c>
      <c r="AY709" s="167" t="s">
        <v>145</v>
      </c>
    </row>
    <row r="710" spans="2:65" s="12" customFormat="1">
      <c r="B710" s="173"/>
      <c r="D710" s="166" t="s">
        <v>157</v>
      </c>
      <c r="E710" s="174" t="s">
        <v>5</v>
      </c>
      <c r="F710" s="175" t="s">
        <v>167</v>
      </c>
      <c r="H710" s="176">
        <v>19.399999999999999</v>
      </c>
      <c r="L710" s="173"/>
      <c r="M710" s="177"/>
      <c r="N710" s="178"/>
      <c r="O710" s="178"/>
      <c r="P710" s="178"/>
      <c r="Q710" s="178"/>
      <c r="R710" s="178"/>
      <c r="S710" s="178"/>
      <c r="T710" s="179"/>
      <c r="AT710" s="174" t="s">
        <v>157</v>
      </c>
      <c r="AU710" s="174" t="s">
        <v>146</v>
      </c>
      <c r="AV710" s="12" t="s">
        <v>146</v>
      </c>
      <c r="AW710" s="12" t="s">
        <v>35</v>
      </c>
      <c r="AX710" s="12" t="s">
        <v>72</v>
      </c>
      <c r="AY710" s="174" t="s">
        <v>145</v>
      </c>
    </row>
    <row r="711" spans="2:65" s="11" customFormat="1">
      <c r="B711" s="165"/>
      <c r="D711" s="166" t="s">
        <v>157</v>
      </c>
      <c r="E711" s="167" t="s">
        <v>5</v>
      </c>
      <c r="F711" s="168" t="s">
        <v>796</v>
      </c>
      <c r="H711" s="169">
        <v>2.2799999999999998</v>
      </c>
      <c r="L711" s="165"/>
      <c r="M711" s="170"/>
      <c r="N711" s="171"/>
      <c r="O711" s="171"/>
      <c r="P711" s="171"/>
      <c r="Q711" s="171"/>
      <c r="R711" s="171"/>
      <c r="S711" s="171"/>
      <c r="T711" s="172"/>
      <c r="AT711" s="167" t="s">
        <v>157</v>
      </c>
      <c r="AU711" s="167" t="s">
        <v>146</v>
      </c>
      <c r="AV711" s="11" t="s">
        <v>80</v>
      </c>
      <c r="AW711" s="11" t="s">
        <v>35</v>
      </c>
      <c r="AX711" s="11" t="s">
        <v>72</v>
      </c>
      <c r="AY711" s="167" t="s">
        <v>145</v>
      </c>
    </row>
    <row r="712" spans="2:65" s="12" customFormat="1">
      <c r="B712" s="173"/>
      <c r="D712" s="166" t="s">
        <v>157</v>
      </c>
      <c r="E712" s="174" t="s">
        <v>5</v>
      </c>
      <c r="F712" s="175" t="s">
        <v>768</v>
      </c>
      <c r="H712" s="176">
        <v>2.2799999999999998</v>
      </c>
      <c r="L712" s="173"/>
      <c r="M712" s="177"/>
      <c r="N712" s="178"/>
      <c r="O712" s="178"/>
      <c r="P712" s="178"/>
      <c r="Q712" s="178"/>
      <c r="R712" s="178"/>
      <c r="S712" s="178"/>
      <c r="T712" s="179"/>
      <c r="AT712" s="174" t="s">
        <v>157</v>
      </c>
      <c r="AU712" s="174" t="s">
        <v>146</v>
      </c>
      <c r="AV712" s="12" t="s">
        <v>146</v>
      </c>
      <c r="AW712" s="12" t="s">
        <v>35</v>
      </c>
      <c r="AX712" s="12" t="s">
        <v>72</v>
      </c>
      <c r="AY712" s="174" t="s">
        <v>145</v>
      </c>
    </row>
    <row r="713" spans="2:65" s="13" customFormat="1">
      <c r="B713" s="180"/>
      <c r="D713" s="166" t="s">
        <v>157</v>
      </c>
      <c r="E713" s="181" t="s">
        <v>5</v>
      </c>
      <c r="F713" s="182" t="s">
        <v>769</v>
      </c>
      <c r="H713" s="183">
        <v>25.28</v>
      </c>
      <c r="L713" s="180"/>
      <c r="M713" s="184"/>
      <c r="N713" s="185"/>
      <c r="O713" s="185"/>
      <c r="P713" s="185"/>
      <c r="Q713" s="185"/>
      <c r="R713" s="185"/>
      <c r="S713" s="185"/>
      <c r="T713" s="186"/>
      <c r="AT713" s="181" t="s">
        <v>157</v>
      </c>
      <c r="AU713" s="181" t="s">
        <v>146</v>
      </c>
      <c r="AV713" s="13" t="s">
        <v>155</v>
      </c>
      <c r="AW713" s="13" t="s">
        <v>35</v>
      </c>
      <c r="AX713" s="13" t="s">
        <v>77</v>
      </c>
      <c r="AY713" s="181" t="s">
        <v>145</v>
      </c>
    </row>
    <row r="714" spans="2:65" s="1" customFormat="1" ht="22.75" customHeight="1">
      <c r="B714" s="153"/>
      <c r="C714" s="187" t="s">
        <v>797</v>
      </c>
      <c r="D714" s="187" t="s">
        <v>250</v>
      </c>
      <c r="E714" s="188" t="s">
        <v>785</v>
      </c>
      <c r="F714" s="189" t="s">
        <v>786</v>
      </c>
      <c r="G714" s="190" t="s">
        <v>195</v>
      </c>
      <c r="H714" s="191">
        <v>6.32</v>
      </c>
      <c r="I714" s="159">
        <v>0</v>
      </c>
      <c r="J714" s="192">
        <f>ROUND(I714*H714,2)</f>
        <v>0</v>
      </c>
      <c r="K714" s="156" t="s">
        <v>1812</v>
      </c>
      <c r="L714" s="193"/>
      <c r="M714" s="194" t="s">
        <v>5</v>
      </c>
      <c r="N714" s="195" t="s">
        <v>43</v>
      </c>
      <c r="O714" s="162">
        <v>0</v>
      </c>
      <c r="P714" s="162">
        <f>O714*H714</f>
        <v>0</v>
      </c>
      <c r="Q714" s="162">
        <v>0.109</v>
      </c>
      <c r="R714" s="162">
        <f>Q714*H714</f>
        <v>0.68888000000000005</v>
      </c>
      <c r="S714" s="162">
        <v>0</v>
      </c>
      <c r="T714" s="163">
        <f>S714*H714</f>
        <v>0</v>
      </c>
      <c r="AR714" s="24" t="s">
        <v>198</v>
      </c>
      <c r="AT714" s="24" t="s">
        <v>250</v>
      </c>
      <c r="AU714" s="24" t="s">
        <v>146</v>
      </c>
      <c r="AY714" s="24" t="s">
        <v>145</v>
      </c>
      <c r="BE714" s="164">
        <f>IF(N714="základní",J714,0)</f>
        <v>0</v>
      </c>
      <c r="BF714" s="164">
        <f>IF(N714="snížená",J714,0)</f>
        <v>0</v>
      </c>
      <c r="BG714" s="164">
        <f>IF(N714="zákl. přenesená",J714,0)</f>
        <v>0</v>
      </c>
      <c r="BH714" s="164">
        <f>IF(N714="sníž. přenesená",J714,0)</f>
        <v>0</v>
      </c>
      <c r="BI714" s="164">
        <f>IF(N714="nulová",J714,0)</f>
        <v>0</v>
      </c>
      <c r="BJ714" s="24" t="s">
        <v>77</v>
      </c>
      <c r="BK714" s="164">
        <f>ROUND(I714*H714,2)</f>
        <v>0</v>
      </c>
      <c r="BL714" s="24" t="s">
        <v>155</v>
      </c>
      <c r="BM714" s="24" t="s">
        <v>798</v>
      </c>
    </row>
    <row r="715" spans="2:65" s="11" customFormat="1">
      <c r="B715" s="165"/>
      <c r="D715" s="166" t="s">
        <v>157</v>
      </c>
      <c r="E715" s="167" t="s">
        <v>5</v>
      </c>
      <c r="F715" s="168" t="s">
        <v>799</v>
      </c>
      <c r="H715" s="169">
        <v>6.32</v>
      </c>
      <c r="L715" s="165"/>
      <c r="M715" s="170"/>
      <c r="N715" s="171"/>
      <c r="O715" s="171"/>
      <c r="P715" s="171"/>
      <c r="Q715" s="171"/>
      <c r="R715" s="171"/>
      <c r="S715" s="171"/>
      <c r="T715" s="172"/>
      <c r="AT715" s="167" t="s">
        <v>157</v>
      </c>
      <c r="AU715" s="167" t="s">
        <v>146</v>
      </c>
      <c r="AV715" s="11" t="s">
        <v>80</v>
      </c>
      <c r="AW715" s="11" t="s">
        <v>35</v>
      </c>
      <c r="AX715" s="11" t="s">
        <v>77</v>
      </c>
      <c r="AY715" s="167" t="s">
        <v>145</v>
      </c>
    </row>
    <row r="716" spans="2:65" s="1" customFormat="1" ht="22.75" customHeight="1">
      <c r="B716" s="153"/>
      <c r="C716" s="154" t="s">
        <v>800</v>
      </c>
      <c r="D716" s="154" t="s">
        <v>150</v>
      </c>
      <c r="E716" s="155" t="s">
        <v>801</v>
      </c>
      <c r="F716" s="156" t="s">
        <v>802</v>
      </c>
      <c r="G716" s="157" t="s">
        <v>170</v>
      </c>
      <c r="H716" s="158">
        <v>9</v>
      </c>
      <c r="I716" s="159">
        <v>0</v>
      </c>
      <c r="J716" s="159">
        <f>ROUND(I716*H716,2)</f>
        <v>0</v>
      </c>
      <c r="K716" s="156" t="s">
        <v>1812</v>
      </c>
      <c r="L716" s="39"/>
      <c r="M716" s="160" t="s">
        <v>5</v>
      </c>
      <c r="N716" s="161" t="s">
        <v>43</v>
      </c>
      <c r="O716" s="162">
        <v>0.15</v>
      </c>
      <c r="P716" s="162">
        <f>O716*H716</f>
        <v>1.3499999999999999</v>
      </c>
      <c r="Q716" s="162">
        <v>2.0646000000000001E-2</v>
      </c>
      <c r="R716" s="162">
        <f>Q716*H716</f>
        <v>0.18581400000000001</v>
      </c>
      <c r="S716" s="162">
        <v>0</v>
      </c>
      <c r="T716" s="163">
        <f>S716*H716</f>
        <v>0</v>
      </c>
      <c r="AR716" s="24" t="s">
        <v>155</v>
      </c>
      <c r="AT716" s="24" t="s">
        <v>150</v>
      </c>
      <c r="AU716" s="24" t="s">
        <v>146</v>
      </c>
      <c r="AY716" s="24" t="s">
        <v>145</v>
      </c>
      <c r="BE716" s="164">
        <f>IF(N716="základní",J716,0)</f>
        <v>0</v>
      </c>
      <c r="BF716" s="164">
        <f>IF(N716="snížená",J716,0)</f>
        <v>0</v>
      </c>
      <c r="BG716" s="164">
        <f>IF(N716="zákl. přenesená",J716,0)</f>
        <v>0</v>
      </c>
      <c r="BH716" s="164">
        <f>IF(N716="sníž. přenesená",J716,0)</f>
        <v>0</v>
      </c>
      <c r="BI716" s="164">
        <f>IF(N716="nulová",J716,0)</f>
        <v>0</v>
      </c>
      <c r="BJ716" s="24" t="s">
        <v>77</v>
      </c>
      <c r="BK716" s="164">
        <f>ROUND(I716*H716,2)</f>
        <v>0</v>
      </c>
      <c r="BL716" s="24" t="s">
        <v>155</v>
      </c>
      <c r="BM716" s="24" t="s">
        <v>803</v>
      </c>
    </row>
    <row r="717" spans="2:65" s="11" customFormat="1">
      <c r="B717" s="165"/>
      <c r="D717" s="166" t="s">
        <v>157</v>
      </c>
      <c r="E717" s="167" t="s">
        <v>5</v>
      </c>
      <c r="F717" s="168" t="s">
        <v>804</v>
      </c>
      <c r="H717" s="169">
        <v>9</v>
      </c>
      <c r="L717" s="165"/>
      <c r="M717" s="170"/>
      <c r="N717" s="171"/>
      <c r="O717" s="171"/>
      <c r="P717" s="171"/>
      <c r="Q717" s="171"/>
      <c r="R717" s="171"/>
      <c r="S717" s="171"/>
      <c r="T717" s="172"/>
      <c r="AT717" s="167" t="s">
        <v>157</v>
      </c>
      <c r="AU717" s="167" t="s">
        <v>146</v>
      </c>
      <c r="AV717" s="11" t="s">
        <v>80</v>
      </c>
      <c r="AW717" s="11" t="s">
        <v>35</v>
      </c>
      <c r="AX717" s="11" t="s">
        <v>77</v>
      </c>
      <c r="AY717" s="167" t="s">
        <v>145</v>
      </c>
    </row>
    <row r="718" spans="2:65" s="10" customFormat="1" ht="22.4" customHeight="1">
      <c r="B718" s="141"/>
      <c r="D718" s="142" t="s">
        <v>71</v>
      </c>
      <c r="E718" s="151" t="s">
        <v>805</v>
      </c>
      <c r="F718" s="151" t="s">
        <v>806</v>
      </c>
      <c r="J718" s="152">
        <f>BK718</f>
        <v>0</v>
      </c>
      <c r="L718" s="141"/>
      <c r="M718" s="145"/>
      <c r="N718" s="146"/>
      <c r="O718" s="146"/>
      <c r="P718" s="147">
        <f>SUM(P719:P736)</f>
        <v>23.363119999999999</v>
      </c>
      <c r="Q718" s="146"/>
      <c r="R718" s="147">
        <f>SUM(R719:R736)</f>
        <v>0.380859</v>
      </c>
      <c r="S718" s="146"/>
      <c r="T718" s="148">
        <f>SUM(T719:T736)</f>
        <v>0</v>
      </c>
      <c r="AR718" s="142" t="s">
        <v>77</v>
      </c>
      <c r="AT718" s="149" t="s">
        <v>71</v>
      </c>
      <c r="AU718" s="149" t="s">
        <v>80</v>
      </c>
      <c r="AY718" s="142" t="s">
        <v>145</v>
      </c>
      <c r="BK718" s="150">
        <f>SUM(BK719:BK736)</f>
        <v>0</v>
      </c>
    </row>
    <row r="719" spans="2:65" s="1" customFormat="1" ht="14.4" customHeight="1">
      <c r="B719" s="153"/>
      <c r="C719" s="154" t="s">
        <v>807</v>
      </c>
      <c r="D719" s="154" t="s">
        <v>150</v>
      </c>
      <c r="E719" s="155" t="s">
        <v>808</v>
      </c>
      <c r="F719" s="156" t="s">
        <v>809</v>
      </c>
      <c r="G719" s="157" t="s">
        <v>195</v>
      </c>
      <c r="H719" s="158">
        <v>17.059999999999999</v>
      </c>
      <c r="I719" s="159">
        <v>0</v>
      </c>
      <c r="J719" s="159">
        <f>ROUND(I719*H719,2)</f>
        <v>0</v>
      </c>
      <c r="K719" s="156" t="s">
        <v>1812</v>
      </c>
      <c r="L719" s="39"/>
      <c r="M719" s="160" t="s">
        <v>5</v>
      </c>
      <c r="N719" s="161" t="s">
        <v>43</v>
      </c>
      <c r="O719" s="162">
        <v>0.27300000000000002</v>
      </c>
      <c r="P719" s="162">
        <f>O719*H719</f>
        <v>4.6573799999999999</v>
      </c>
      <c r="Q719" s="162">
        <v>0</v>
      </c>
      <c r="R719" s="162">
        <f>Q719*H719</f>
        <v>0</v>
      </c>
      <c r="S719" s="162">
        <v>0</v>
      </c>
      <c r="T719" s="163">
        <f>S719*H719</f>
        <v>0</v>
      </c>
      <c r="AR719" s="24" t="s">
        <v>155</v>
      </c>
      <c r="AT719" s="24" t="s">
        <v>150</v>
      </c>
      <c r="AU719" s="24" t="s">
        <v>146</v>
      </c>
      <c r="AY719" s="24" t="s">
        <v>145</v>
      </c>
      <c r="BE719" s="164">
        <f>IF(N719="základní",J719,0)</f>
        <v>0</v>
      </c>
      <c r="BF719" s="164">
        <f>IF(N719="snížená",J719,0)</f>
        <v>0</v>
      </c>
      <c r="BG719" s="164">
        <f>IF(N719="zákl. přenesená",J719,0)</f>
        <v>0</v>
      </c>
      <c r="BH719" s="164">
        <f>IF(N719="sníž. přenesená",J719,0)</f>
        <v>0</v>
      </c>
      <c r="BI719" s="164">
        <f>IF(N719="nulová",J719,0)</f>
        <v>0</v>
      </c>
      <c r="BJ719" s="24" t="s">
        <v>77</v>
      </c>
      <c r="BK719" s="164">
        <f>ROUND(I719*H719,2)</f>
        <v>0</v>
      </c>
      <c r="BL719" s="24" t="s">
        <v>155</v>
      </c>
      <c r="BM719" s="24" t="s">
        <v>810</v>
      </c>
    </row>
    <row r="720" spans="2:65" s="11" customFormat="1">
      <c r="B720" s="165"/>
      <c r="D720" s="166" t="s">
        <v>157</v>
      </c>
      <c r="E720" s="167" t="s">
        <v>5</v>
      </c>
      <c r="F720" s="168" t="s">
        <v>811</v>
      </c>
      <c r="H720" s="169">
        <v>8.1</v>
      </c>
      <c r="L720" s="165"/>
      <c r="M720" s="170"/>
      <c r="N720" s="171"/>
      <c r="O720" s="171"/>
      <c r="P720" s="171"/>
      <c r="Q720" s="171"/>
      <c r="R720" s="171"/>
      <c r="S720" s="171"/>
      <c r="T720" s="172"/>
      <c r="AT720" s="167" t="s">
        <v>157</v>
      </c>
      <c r="AU720" s="167" t="s">
        <v>146</v>
      </c>
      <c r="AV720" s="11" t="s">
        <v>80</v>
      </c>
      <c r="AW720" s="11" t="s">
        <v>35</v>
      </c>
      <c r="AX720" s="11" t="s">
        <v>72</v>
      </c>
      <c r="AY720" s="167" t="s">
        <v>145</v>
      </c>
    </row>
    <row r="721" spans="2:65" s="11" customFormat="1">
      <c r="B721" s="165"/>
      <c r="D721" s="166" t="s">
        <v>157</v>
      </c>
      <c r="E721" s="167" t="s">
        <v>5</v>
      </c>
      <c r="F721" s="168" t="s">
        <v>812</v>
      </c>
      <c r="H721" s="169">
        <v>3.15</v>
      </c>
      <c r="L721" s="165"/>
      <c r="M721" s="170"/>
      <c r="N721" s="171"/>
      <c r="O721" s="171"/>
      <c r="P721" s="171"/>
      <c r="Q721" s="171"/>
      <c r="R721" s="171"/>
      <c r="S721" s="171"/>
      <c r="T721" s="172"/>
      <c r="AT721" s="167" t="s">
        <v>157</v>
      </c>
      <c r="AU721" s="167" t="s">
        <v>146</v>
      </c>
      <c r="AV721" s="11" t="s">
        <v>80</v>
      </c>
      <c r="AW721" s="11" t="s">
        <v>35</v>
      </c>
      <c r="AX721" s="11" t="s">
        <v>72</v>
      </c>
      <c r="AY721" s="167" t="s">
        <v>145</v>
      </c>
    </row>
    <row r="722" spans="2:65" s="11" customFormat="1">
      <c r="B722" s="165"/>
      <c r="D722" s="166" t="s">
        <v>157</v>
      </c>
      <c r="E722" s="167" t="s">
        <v>5</v>
      </c>
      <c r="F722" s="168" t="s">
        <v>813</v>
      </c>
      <c r="H722" s="169">
        <v>3.96</v>
      </c>
      <c r="L722" s="165"/>
      <c r="M722" s="170"/>
      <c r="N722" s="171"/>
      <c r="O722" s="171"/>
      <c r="P722" s="171"/>
      <c r="Q722" s="171"/>
      <c r="R722" s="171"/>
      <c r="S722" s="171"/>
      <c r="T722" s="172"/>
      <c r="AT722" s="167" t="s">
        <v>157</v>
      </c>
      <c r="AU722" s="167" t="s">
        <v>146</v>
      </c>
      <c r="AV722" s="11" t="s">
        <v>80</v>
      </c>
      <c r="AW722" s="11" t="s">
        <v>35</v>
      </c>
      <c r="AX722" s="11" t="s">
        <v>72</v>
      </c>
      <c r="AY722" s="167" t="s">
        <v>145</v>
      </c>
    </row>
    <row r="723" spans="2:65" s="12" customFormat="1">
      <c r="B723" s="173"/>
      <c r="D723" s="166" t="s">
        <v>157</v>
      </c>
      <c r="E723" s="174" t="s">
        <v>5</v>
      </c>
      <c r="F723" s="175" t="s">
        <v>814</v>
      </c>
      <c r="H723" s="176">
        <v>15.21</v>
      </c>
      <c r="L723" s="173"/>
      <c r="M723" s="177"/>
      <c r="N723" s="178"/>
      <c r="O723" s="178"/>
      <c r="P723" s="178"/>
      <c r="Q723" s="178"/>
      <c r="R723" s="178"/>
      <c r="S723" s="178"/>
      <c r="T723" s="179"/>
      <c r="AT723" s="174" t="s">
        <v>157</v>
      </c>
      <c r="AU723" s="174" t="s">
        <v>146</v>
      </c>
      <c r="AV723" s="12" t="s">
        <v>146</v>
      </c>
      <c r="AW723" s="12" t="s">
        <v>35</v>
      </c>
      <c r="AX723" s="12" t="s">
        <v>72</v>
      </c>
      <c r="AY723" s="174" t="s">
        <v>145</v>
      </c>
    </row>
    <row r="724" spans="2:65" s="11" customFormat="1">
      <c r="B724" s="165"/>
      <c r="D724" s="166" t="s">
        <v>157</v>
      </c>
      <c r="E724" s="167" t="s">
        <v>5</v>
      </c>
      <c r="F724" s="168" t="s">
        <v>815</v>
      </c>
      <c r="H724" s="169">
        <v>3</v>
      </c>
      <c r="L724" s="165"/>
      <c r="M724" s="170"/>
      <c r="N724" s="171"/>
      <c r="O724" s="171"/>
      <c r="P724" s="171"/>
      <c r="Q724" s="171"/>
      <c r="R724" s="171"/>
      <c r="S724" s="171"/>
      <c r="T724" s="172"/>
      <c r="AT724" s="167" t="s">
        <v>157</v>
      </c>
      <c r="AU724" s="167" t="s">
        <v>146</v>
      </c>
      <c r="AV724" s="11" t="s">
        <v>80</v>
      </c>
      <c r="AW724" s="11" t="s">
        <v>35</v>
      </c>
      <c r="AX724" s="11" t="s">
        <v>72</v>
      </c>
      <c r="AY724" s="167" t="s">
        <v>145</v>
      </c>
    </row>
    <row r="725" spans="2:65" s="11" customFormat="1">
      <c r="B725" s="165"/>
      <c r="D725" s="166" t="s">
        <v>157</v>
      </c>
      <c r="E725" s="167" t="s">
        <v>5</v>
      </c>
      <c r="F725" s="168" t="s">
        <v>816</v>
      </c>
      <c r="H725" s="169">
        <v>-1.1499999999999999</v>
      </c>
      <c r="L725" s="165"/>
      <c r="M725" s="170"/>
      <c r="N725" s="171"/>
      <c r="O725" s="171"/>
      <c r="P725" s="171"/>
      <c r="Q725" s="171"/>
      <c r="R725" s="171"/>
      <c r="S725" s="171"/>
      <c r="T725" s="172"/>
      <c r="AT725" s="167" t="s">
        <v>157</v>
      </c>
      <c r="AU725" s="167" t="s">
        <v>146</v>
      </c>
      <c r="AV725" s="11" t="s">
        <v>80</v>
      </c>
      <c r="AW725" s="11" t="s">
        <v>35</v>
      </c>
      <c r="AX725" s="11" t="s">
        <v>72</v>
      </c>
      <c r="AY725" s="167" t="s">
        <v>145</v>
      </c>
    </row>
    <row r="726" spans="2:65" s="12" customFormat="1">
      <c r="B726" s="173"/>
      <c r="D726" s="166" t="s">
        <v>157</v>
      </c>
      <c r="E726" s="174" t="s">
        <v>5</v>
      </c>
      <c r="F726" s="175" t="s">
        <v>817</v>
      </c>
      <c r="H726" s="176">
        <v>1.85</v>
      </c>
      <c r="L726" s="173"/>
      <c r="M726" s="177"/>
      <c r="N726" s="178"/>
      <c r="O726" s="178"/>
      <c r="P726" s="178"/>
      <c r="Q726" s="178"/>
      <c r="R726" s="178"/>
      <c r="S726" s="178"/>
      <c r="T726" s="179"/>
      <c r="AT726" s="174" t="s">
        <v>157</v>
      </c>
      <c r="AU726" s="174" t="s">
        <v>146</v>
      </c>
      <c r="AV726" s="12" t="s">
        <v>146</v>
      </c>
      <c r="AW726" s="12" t="s">
        <v>35</v>
      </c>
      <c r="AX726" s="12" t="s">
        <v>72</v>
      </c>
      <c r="AY726" s="174" t="s">
        <v>145</v>
      </c>
    </row>
    <row r="727" spans="2:65" s="13" customFormat="1">
      <c r="B727" s="180"/>
      <c r="D727" s="166" t="s">
        <v>157</v>
      </c>
      <c r="E727" s="181" t="s">
        <v>5</v>
      </c>
      <c r="F727" s="182" t="s">
        <v>160</v>
      </c>
      <c r="H727" s="183">
        <v>17.059999999999999</v>
      </c>
      <c r="L727" s="180"/>
      <c r="M727" s="184"/>
      <c r="N727" s="185"/>
      <c r="O727" s="185"/>
      <c r="P727" s="185"/>
      <c r="Q727" s="185"/>
      <c r="R727" s="185"/>
      <c r="S727" s="185"/>
      <c r="T727" s="186"/>
      <c r="AT727" s="181" t="s">
        <v>157</v>
      </c>
      <c r="AU727" s="181" t="s">
        <v>146</v>
      </c>
      <c r="AV727" s="13" t="s">
        <v>155</v>
      </c>
      <c r="AW727" s="13" t="s">
        <v>35</v>
      </c>
      <c r="AX727" s="13" t="s">
        <v>77</v>
      </c>
      <c r="AY727" s="181" t="s">
        <v>145</v>
      </c>
    </row>
    <row r="728" spans="2:65" s="1" customFormat="1" ht="22.75" customHeight="1">
      <c r="B728" s="153"/>
      <c r="C728" s="154" t="s">
        <v>818</v>
      </c>
      <c r="D728" s="154" t="s">
        <v>150</v>
      </c>
      <c r="E728" s="155" t="s">
        <v>771</v>
      </c>
      <c r="F728" s="156" t="s">
        <v>772</v>
      </c>
      <c r="G728" s="157" t="s">
        <v>195</v>
      </c>
      <c r="H728" s="158">
        <v>17.059999999999999</v>
      </c>
      <c r="I728" s="159">
        <v>0</v>
      </c>
      <c r="J728" s="159">
        <f>ROUND(I728*H728,2)</f>
        <v>0</v>
      </c>
      <c r="K728" s="156" t="s">
        <v>1812</v>
      </c>
      <c r="L728" s="39"/>
      <c r="M728" s="160" t="s">
        <v>5</v>
      </c>
      <c r="N728" s="161" t="s">
        <v>43</v>
      </c>
      <c r="O728" s="162">
        <v>0.19900000000000001</v>
      </c>
      <c r="P728" s="162">
        <f>O728*H728</f>
        <v>3.3949400000000001</v>
      </c>
      <c r="Q728" s="162">
        <v>1.146E-2</v>
      </c>
      <c r="R728" s="162">
        <f>Q728*H728</f>
        <v>0.19550759999999998</v>
      </c>
      <c r="S728" s="162">
        <v>0</v>
      </c>
      <c r="T728" s="163">
        <f>S728*H728</f>
        <v>0</v>
      </c>
      <c r="AR728" s="24" t="s">
        <v>155</v>
      </c>
      <c r="AT728" s="24" t="s">
        <v>150</v>
      </c>
      <c r="AU728" s="24" t="s">
        <v>146</v>
      </c>
      <c r="AY728" s="24" t="s">
        <v>145</v>
      </c>
      <c r="BE728" s="164">
        <f>IF(N728="základní",J728,0)</f>
        <v>0</v>
      </c>
      <c r="BF728" s="164">
        <f>IF(N728="snížená",J728,0)</f>
        <v>0</v>
      </c>
      <c r="BG728" s="164">
        <f>IF(N728="zákl. přenesená",J728,0)</f>
        <v>0</v>
      </c>
      <c r="BH728" s="164">
        <f>IF(N728="sníž. přenesená",J728,0)</f>
        <v>0</v>
      </c>
      <c r="BI728" s="164">
        <f>IF(N728="nulová",J728,0)</f>
        <v>0</v>
      </c>
      <c r="BJ728" s="24" t="s">
        <v>77</v>
      </c>
      <c r="BK728" s="164">
        <f>ROUND(I728*H728,2)</f>
        <v>0</v>
      </c>
      <c r="BL728" s="24" t="s">
        <v>155</v>
      </c>
      <c r="BM728" s="24" t="s">
        <v>819</v>
      </c>
    </row>
    <row r="729" spans="2:65" s="1" customFormat="1" ht="22.75" customHeight="1">
      <c r="B729" s="153"/>
      <c r="C729" s="154" t="s">
        <v>820</v>
      </c>
      <c r="D729" s="154" t="s">
        <v>150</v>
      </c>
      <c r="E729" s="155" t="s">
        <v>821</v>
      </c>
      <c r="F729" s="156" t="s">
        <v>822</v>
      </c>
      <c r="G729" s="157" t="s">
        <v>195</v>
      </c>
      <c r="H729" s="158">
        <v>17.059999999999999</v>
      </c>
      <c r="I729" s="159">
        <v>0</v>
      </c>
      <c r="J729" s="159">
        <f>ROUND(I729*H729,2)</f>
        <v>0</v>
      </c>
      <c r="K729" s="156" t="s">
        <v>1812</v>
      </c>
      <c r="L729" s="39"/>
      <c r="M729" s="160" t="s">
        <v>5</v>
      </c>
      <c r="N729" s="161" t="s">
        <v>43</v>
      </c>
      <c r="O729" s="162">
        <v>0.33</v>
      </c>
      <c r="P729" s="162">
        <f>O729*H729</f>
        <v>5.6297999999999995</v>
      </c>
      <c r="Q729" s="162">
        <v>4.8900000000000002E-3</v>
      </c>
      <c r="R729" s="162">
        <f>Q729*H729</f>
        <v>8.3423399999999995E-2</v>
      </c>
      <c r="S729" s="162">
        <v>0</v>
      </c>
      <c r="T729" s="163">
        <f>S729*H729</f>
        <v>0</v>
      </c>
      <c r="AR729" s="24" t="s">
        <v>155</v>
      </c>
      <c r="AT729" s="24" t="s">
        <v>150</v>
      </c>
      <c r="AU729" s="24" t="s">
        <v>146</v>
      </c>
      <c r="AY729" s="24" t="s">
        <v>145</v>
      </c>
      <c r="BE729" s="164">
        <f>IF(N729="základní",J729,0)</f>
        <v>0</v>
      </c>
      <c r="BF729" s="164">
        <f>IF(N729="snížená",J729,0)</f>
        <v>0</v>
      </c>
      <c r="BG729" s="164">
        <f>IF(N729="zákl. přenesená",J729,0)</f>
        <v>0</v>
      </c>
      <c r="BH729" s="164">
        <f>IF(N729="sníž. přenesená",J729,0)</f>
        <v>0</v>
      </c>
      <c r="BI729" s="164">
        <f>IF(N729="nulová",J729,0)</f>
        <v>0</v>
      </c>
      <c r="BJ729" s="24" t="s">
        <v>77</v>
      </c>
      <c r="BK729" s="164">
        <f>ROUND(I729*H729,2)</f>
        <v>0</v>
      </c>
      <c r="BL729" s="24" t="s">
        <v>155</v>
      </c>
      <c r="BM729" s="24" t="s">
        <v>823</v>
      </c>
    </row>
    <row r="730" spans="2:65" s="1" customFormat="1" ht="22.75" customHeight="1">
      <c r="B730" s="153"/>
      <c r="C730" s="154" t="s">
        <v>824</v>
      </c>
      <c r="D730" s="154" t="s">
        <v>150</v>
      </c>
      <c r="E730" s="155" t="s">
        <v>710</v>
      </c>
      <c r="F730" s="156" t="s">
        <v>711</v>
      </c>
      <c r="G730" s="157" t="s">
        <v>195</v>
      </c>
      <c r="H730" s="158">
        <v>17.059999999999999</v>
      </c>
      <c r="I730" s="159">
        <v>0</v>
      </c>
      <c r="J730" s="159">
        <f>ROUND(I730*H730,2)</f>
        <v>0</v>
      </c>
      <c r="K730" s="156" t="s">
        <v>5</v>
      </c>
      <c r="L730" s="39"/>
      <c r="M730" s="160" t="s">
        <v>5</v>
      </c>
      <c r="N730" s="161" t="s">
        <v>43</v>
      </c>
      <c r="O730" s="162">
        <v>0.3</v>
      </c>
      <c r="P730" s="162">
        <f>O730*H730</f>
        <v>5.1179999999999994</v>
      </c>
      <c r="Q730" s="162">
        <v>3.3E-3</v>
      </c>
      <c r="R730" s="162">
        <f>Q730*H730</f>
        <v>5.6297999999999994E-2</v>
      </c>
      <c r="S730" s="162">
        <v>0</v>
      </c>
      <c r="T730" s="163">
        <f>S730*H730</f>
        <v>0</v>
      </c>
      <c r="AR730" s="24" t="s">
        <v>155</v>
      </c>
      <c r="AT730" s="24" t="s">
        <v>150</v>
      </c>
      <c r="AU730" s="24" t="s">
        <v>146</v>
      </c>
      <c r="AY730" s="24" t="s">
        <v>145</v>
      </c>
      <c r="BE730" s="164">
        <f>IF(N730="základní",J730,0)</f>
        <v>0</v>
      </c>
      <c r="BF730" s="164">
        <f>IF(N730="snížená",J730,0)</f>
        <v>0</v>
      </c>
      <c r="BG730" s="164">
        <f>IF(N730="zákl. přenesená",J730,0)</f>
        <v>0</v>
      </c>
      <c r="BH730" s="164">
        <f>IF(N730="sníž. přenesená",J730,0)</f>
        <v>0</v>
      </c>
      <c r="BI730" s="164">
        <f>IF(N730="nulová",J730,0)</f>
        <v>0</v>
      </c>
      <c r="BJ730" s="24" t="s">
        <v>77</v>
      </c>
      <c r="BK730" s="164">
        <f>ROUND(I730*H730,2)</f>
        <v>0</v>
      </c>
      <c r="BL730" s="24" t="s">
        <v>155</v>
      </c>
      <c r="BM730" s="24" t="s">
        <v>825</v>
      </c>
    </row>
    <row r="731" spans="2:65" s="1" customFormat="1" ht="22.75" customHeight="1">
      <c r="B731" s="153"/>
      <c r="C731" s="154" t="s">
        <v>826</v>
      </c>
      <c r="D731" s="154" t="s">
        <v>150</v>
      </c>
      <c r="E731" s="155" t="s">
        <v>827</v>
      </c>
      <c r="F731" s="156" t="s">
        <v>828</v>
      </c>
      <c r="G731" s="157" t="s">
        <v>195</v>
      </c>
      <c r="H731" s="158">
        <v>15.21</v>
      </c>
      <c r="I731" s="159">
        <v>0</v>
      </c>
      <c r="J731" s="159">
        <f>ROUND(I731*H731,2)</f>
        <v>0</v>
      </c>
      <c r="K731" s="156" t="s">
        <v>5</v>
      </c>
      <c r="L731" s="39"/>
      <c r="M731" s="160" t="s">
        <v>5</v>
      </c>
      <c r="N731" s="161" t="s">
        <v>43</v>
      </c>
      <c r="O731" s="162">
        <v>0.3</v>
      </c>
      <c r="P731" s="162">
        <f>O731*H731</f>
        <v>4.5629999999999997</v>
      </c>
      <c r="Q731" s="162">
        <v>3.0000000000000001E-3</v>
      </c>
      <c r="R731" s="162">
        <f>Q731*H731</f>
        <v>4.5630000000000004E-2</v>
      </c>
      <c r="S731" s="162">
        <v>0</v>
      </c>
      <c r="T731" s="163">
        <f>S731*H731</f>
        <v>0</v>
      </c>
      <c r="AR731" s="24" t="s">
        <v>155</v>
      </c>
      <c r="AT731" s="24" t="s">
        <v>150</v>
      </c>
      <c r="AU731" s="24" t="s">
        <v>146</v>
      </c>
      <c r="AY731" s="24" t="s">
        <v>145</v>
      </c>
      <c r="BE731" s="164">
        <f>IF(N731="základní",J731,0)</f>
        <v>0</v>
      </c>
      <c r="BF731" s="164">
        <f>IF(N731="snížená",J731,0)</f>
        <v>0</v>
      </c>
      <c r="BG731" s="164">
        <f>IF(N731="zákl. přenesená",J731,0)</f>
        <v>0</v>
      </c>
      <c r="BH731" s="164">
        <f>IF(N731="sníž. přenesená",J731,0)</f>
        <v>0</v>
      </c>
      <c r="BI731" s="164">
        <f>IF(N731="nulová",J731,0)</f>
        <v>0</v>
      </c>
      <c r="BJ731" s="24" t="s">
        <v>77</v>
      </c>
      <c r="BK731" s="164">
        <f>ROUND(I731*H731,2)</f>
        <v>0</v>
      </c>
      <c r="BL731" s="24" t="s">
        <v>155</v>
      </c>
      <c r="BM731" s="24" t="s">
        <v>829</v>
      </c>
    </row>
    <row r="732" spans="2:65" s="11" customFormat="1">
      <c r="B732" s="165"/>
      <c r="D732" s="166" t="s">
        <v>157</v>
      </c>
      <c r="E732" s="167" t="s">
        <v>5</v>
      </c>
      <c r="F732" s="168" t="s">
        <v>811</v>
      </c>
      <c r="H732" s="169">
        <v>8.1</v>
      </c>
      <c r="L732" s="165"/>
      <c r="M732" s="170"/>
      <c r="N732" s="171"/>
      <c r="O732" s="171"/>
      <c r="P732" s="171"/>
      <c r="Q732" s="171"/>
      <c r="R732" s="171"/>
      <c r="S732" s="171"/>
      <c r="T732" s="172"/>
      <c r="AT732" s="167" t="s">
        <v>157</v>
      </c>
      <c r="AU732" s="167" t="s">
        <v>146</v>
      </c>
      <c r="AV732" s="11" t="s">
        <v>80</v>
      </c>
      <c r="AW732" s="11" t="s">
        <v>35</v>
      </c>
      <c r="AX732" s="11" t="s">
        <v>72</v>
      </c>
      <c r="AY732" s="167" t="s">
        <v>145</v>
      </c>
    </row>
    <row r="733" spans="2:65" s="11" customFormat="1">
      <c r="B733" s="165"/>
      <c r="D733" s="166" t="s">
        <v>157</v>
      </c>
      <c r="E733" s="167" t="s">
        <v>5</v>
      </c>
      <c r="F733" s="168" t="s">
        <v>812</v>
      </c>
      <c r="H733" s="169">
        <v>3.15</v>
      </c>
      <c r="L733" s="165"/>
      <c r="M733" s="170"/>
      <c r="N733" s="171"/>
      <c r="O733" s="171"/>
      <c r="P733" s="171"/>
      <c r="Q733" s="171"/>
      <c r="R733" s="171"/>
      <c r="S733" s="171"/>
      <c r="T733" s="172"/>
      <c r="AT733" s="167" t="s">
        <v>157</v>
      </c>
      <c r="AU733" s="167" t="s">
        <v>146</v>
      </c>
      <c r="AV733" s="11" t="s">
        <v>80</v>
      </c>
      <c r="AW733" s="11" t="s">
        <v>35</v>
      </c>
      <c r="AX733" s="11" t="s">
        <v>72</v>
      </c>
      <c r="AY733" s="167" t="s">
        <v>145</v>
      </c>
    </row>
    <row r="734" spans="2:65" s="11" customFormat="1">
      <c r="B734" s="165"/>
      <c r="D734" s="166" t="s">
        <v>157</v>
      </c>
      <c r="E734" s="167" t="s">
        <v>5</v>
      </c>
      <c r="F734" s="168" t="s">
        <v>813</v>
      </c>
      <c r="H734" s="169">
        <v>3.96</v>
      </c>
      <c r="L734" s="165"/>
      <c r="M734" s="170"/>
      <c r="N734" s="171"/>
      <c r="O734" s="171"/>
      <c r="P734" s="171"/>
      <c r="Q734" s="171"/>
      <c r="R734" s="171"/>
      <c r="S734" s="171"/>
      <c r="T734" s="172"/>
      <c r="AT734" s="167" t="s">
        <v>157</v>
      </c>
      <c r="AU734" s="167" t="s">
        <v>146</v>
      </c>
      <c r="AV734" s="11" t="s">
        <v>80</v>
      </c>
      <c r="AW734" s="11" t="s">
        <v>35</v>
      </c>
      <c r="AX734" s="11" t="s">
        <v>72</v>
      </c>
      <c r="AY734" s="167" t="s">
        <v>145</v>
      </c>
    </row>
    <row r="735" spans="2:65" s="12" customFormat="1">
      <c r="B735" s="173"/>
      <c r="D735" s="166" t="s">
        <v>157</v>
      </c>
      <c r="E735" s="174" t="s">
        <v>5</v>
      </c>
      <c r="F735" s="175" t="s">
        <v>814</v>
      </c>
      <c r="H735" s="176">
        <v>15.21</v>
      </c>
      <c r="L735" s="173"/>
      <c r="M735" s="177"/>
      <c r="N735" s="178"/>
      <c r="O735" s="178"/>
      <c r="P735" s="178"/>
      <c r="Q735" s="178"/>
      <c r="R735" s="178"/>
      <c r="S735" s="178"/>
      <c r="T735" s="179"/>
      <c r="AT735" s="174" t="s">
        <v>157</v>
      </c>
      <c r="AU735" s="174" t="s">
        <v>146</v>
      </c>
      <c r="AV735" s="12" t="s">
        <v>146</v>
      </c>
      <c r="AW735" s="12" t="s">
        <v>35</v>
      </c>
      <c r="AX735" s="12" t="s">
        <v>72</v>
      </c>
      <c r="AY735" s="174" t="s">
        <v>145</v>
      </c>
    </row>
    <row r="736" spans="2:65" s="13" customFormat="1">
      <c r="B736" s="180"/>
      <c r="D736" s="166" t="s">
        <v>157</v>
      </c>
      <c r="E736" s="181" t="s">
        <v>5</v>
      </c>
      <c r="F736" s="182" t="s">
        <v>160</v>
      </c>
      <c r="H736" s="183">
        <v>15.21</v>
      </c>
      <c r="L736" s="180"/>
      <c r="M736" s="184"/>
      <c r="N736" s="185"/>
      <c r="O736" s="185"/>
      <c r="P736" s="185"/>
      <c r="Q736" s="185"/>
      <c r="R736" s="185"/>
      <c r="S736" s="185"/>
      <c r="T736" s="186"/>
      <c r="AT736" s="181" t="s">
        <v>157</v>
      </c>
      <c r="AU736" s="181" t="s">
        <v>146</v>
      </c>
      <c r="AV736" s="13" t="s">
        <v>155</v>
      </c>
      <c r="AW736" s="13" t="s">
        <v>35</v>
      </c>
      <c r="AX736" s="13" t="s">
        <v>77</v>
      </c>
      <c r="AY736" s="181" t="s">
        <v>145</v>
      </c>
    </row>
    <row r="737" spans="2:65" s="10" customFormat="1" ht="29.9" customHeight="1">
      <c r="B737" s="141"/>
      <c r="D737" s="142" t="s">
        <v>71</v>
      </c>
      <c r="E737" s="151" t="s">
        <v>202</v>
      </c>
      <c r="F737" s="151" t="s">
        <v>830</v>
      </c>
      <c r="J737" s="152">
        <f>BK737</f>
        <v>0</v>
      </c>
      <c r="L737" s="141"/>
      <c r="M737" s="145"/>
      <c r="N737" s="146"/>
      <c r="O737" s="146"/>
      <c r="P737" s="147">
        <f>P738+P767+P797+P1047</f>
        <v>1121.957257</v>
      </c>
      <c r="Q737" s="146"/>
      <c r="R737" s="147">
        <f>R738+R767+R797+R1047</f>
        <v>2.3059100520000002</v>
      </c>
      <c r="S737" s="146"/>
      <c r="T737" s="148">
        <f>T738+T767+T797+T1047</f>
        <v>29.19218622</v>
      </c>
      <c r="AR737" s="142" t="s">
        <v>77</v>
      </c>
      <c r="AT737" s="149" t="s">
        <v>71</v>
      </c>
      <c r="AU737" s="149" t="s">
        <v>77</v>
      </c>
      <c r="AY737" s="142" t="s">
        <v>145</v>
      </c>
      <c r="BK737" s="150">
        <f>BK738+BK767+BK797+BK1047</f>
        <v>0</v>
      </c>
    </row>
    <row r="738" spans="2:65" s="10" customFormat="1" ht="14.9" customHeight="1">
      <c r="B738" s="141"/>
      <c r="D738" s="142" t="s">
        <v>71</v>
      </c>
      <c r="E738" s="151" t="s">
        <v>826</v>
      </c>
      <c r="F738" s="151" t="s">
        <v>831</v>
      </c>
      <c r="J738" s="152">
        <f>BK738</f>
        <v>0</v>
      </c>
      <c r="L738" s="141"/>
      <c r="M738" s="145"/>
      <c r="N738" s="146"/>
      <c r="O738" s="146"/>
      <c r="P738" s="147">
        <f>SUM(P739:P766)</f>
        <v>410.19824999999997</v>
      </c>
      <c r="Q738" s="146"/>
      <c r="R738" s="147">
        <f>SUM(R739:R766)</f>
        <v>6.3E-3</v>
      </c>
      <c r="S738" s="146"/>
      <c r="T738" s="148">
        <f>SUM(T739:T766)</f>
        <v>0</v>
      </c>
      <c r="AR738" s="142" t="s">
        <v>77</v>
      </c>
      <c r="AT738" s="149" t="s">
        <v>71</v>
      </c>
      <c r="AU738" s="149" t="s">
        <v>80</v>
      </c>
      <c r="AY738" s="142" t="s">
        <v>145</v>
      </c>
      <c r="BK738" s="150">
        <f>SUM(BK739:BK766)</f>
        <v>0</v>
      </c>
    </row>
    <row r="739" spans="2:65" s="1" customFormat="1" ht="34.25" customHeight="1">
      <c r="B739" s="153"/>
      <c r="C739" s="154" t="s">
        <v>832</v>
      </c>
      <c r="D739" s="154" t="s">
        <v>150</v>
      </c>
      <c r="E739" s="155" t="s">
        <v>833</v>
      </c>
      <c r="F739" s="156" t="s">
        <v>834</v>
      </c>
      <c r="G739" s="157" t="s">
        <v>195</v>
      </c>
      <c r="H739" s="158">
        <v>1621.25</v>
      </c>
      <c r="I739" s="159">
        <v>0</v>
      </c>
      <c r="J739" s="159">
        <f>ROUND(I739*H739,2)</f>
        <v>0</v>
      </c>
      <c r="K739" s="156" t="s">
        <v>1812</v>
      </c>
      <c r="L739" s="39"/>
      <c r="M739" s="160" t="s">
        <v>5</v>
      </c>
      <c r="N739" s="161" t="s">
        <v>43</v>
      </c>
      <c r="O739" s="162">
        <v>0.11</v>
      </c>
      <c r="P739" s="162">
        <f>O739*H739</f>
        <v>178.33750000000001</v>
      </c>
      <c r="Q739" s="162">
        <v>0</v>
      </c>
      <c r="R739" s="162">
        <f>Q739*H739</f>
        <v>0</v>
      </c>
      <c r="S739" s="162">
        <v>0</v>
      </c>
      <c r="T739" s="163">
        <f>S739*H739</f>
        <v>0</v>
      </c>
      <c r="AR739" s="24" t="s">
        <v>155</v>
      </c>
      <c r="AT739" s="24" t="s">
        <v>150</v>
      </c>
      <c r="AU739" s="24" t="s">
        <v>146</v>
      </c>
      <c r="AY739" s="24" t="s">
        <v>145</v>
      </c>
      <c r="BE739" s="164">
        <f>IF(N739="základní",J739,0)</f>
        <v>0</v>
      </c>
      <c r="BF739" s="164">
        <f>IF(N739="snížená",J739,0)</f>
        <v>0</v>
      </c>
      <c r="BG739" s="164">
        <f>IF(N739="zákl. přenesená",J739,0)</f>
        <v>0</v>
      </c>
      <c r="BH739" s="164">
        <f>IF(N739="sníž. přenesená",J739,0)</f>
        <v>0</v>
      </c>
      <c r="BI739" s="164">
        <f>IF(N739="nulová",J739,0)</f>
        <v>0</v>
      </c>
      <c r="BJ739" s="24" t="s">
        <v>77</v>
      </c>
      <c r="BK739" s="164">
        <f>ROUND(I739*H739,2)</f>
        <v>0</v>
      </c>
      <c r="BL739" s="24" t="s">
        <v>155</v>
      </c>
      <c r="BM739" s="24" t="s">
        <v>835</v>
      </c>
    </row>
    <row r="740" spans="2:65" s="11" customFormat="1">
      <c r="B740" s="165"/>
      <c r="D740" s="166" t="s">
        <v>157</v>
      </c>
      <c r="E740" s="167" t="s">
        <v>5</v>
      </c>
      <c r="F740" s="168" t="s">
        <v>836</v>
      </c>
      <c r="H740" s="169">
        <v>130.5</v>
      </c>
      <c r="L740" s="165"/>
      <c r="M740" s="170"/>
      <c r="N740" s="171"/>
      <c r="O740" s="171"/>
      <c r="P740" s="171"/>
      <c r="Q740" s="171"/>
      <c r="R740" s="171"/>
      <c r="S740" s="171"/>
      <c r="T740" s="172"/>
      <c r="AT740" s="167" t="s">
        <v>157</v>
      </c>
      <c r="AU740" s="167" t="s">
        <v>146</v>
      </c>
      <c r="AV740" s="11" t="s">
        <v>80</v>
      </c>
      <c r="AW740" s="11" t="s">
        <v>35</v>
      </c>
      <c r="AX740" s="11" t="s">
        <v>72</v>
      </c>
      <c r="AY740" s="167" t="s">
        <v>145</v>
      </c>
    </row>
    <row r="741" spans="2:65" s="11" customFormat="1">
      <c r="B741" s="165"/>
      <c r="D741" s="166" t="s">
        <v>157</v>
      </c>
      <c r="E741" s="167" t="s">
        <v>5</v>
      </c>
      <c r="F741" s="168" t="s">
        <v>837</v>
      </c>
      <c r="H741" s="169">
        <v>137.75</v>
      </c>
      <c r="L741" s="165"/>
      <c r="M741" s="170"/>
      <c r="N741" s="171"/>
      <c r="O741" s="171"/>
      <c r="P741" s="171"/>
      <c r="Q741" s="171"/>
      <c r="R741" s="171"/>
      <c r="S741" s="171"/>
      <c r="T741" s="172"/>
      <c r="AT741" s="167" t="s">
        <v>157</v>
      </c>
      <c r="AU741" s="167" t="s">
        <v>146</v>
      </c>
      <c r="AV741" s="11" t="s">
        <v>80</v>
      </c>
      <c r="AW741" s="11" t="s">
        <v>35</v>
      </c>
      <c r="AX741" s="11" t="s">
        <v>72</v>
      </c>
      <c r="AY741" s="167" t="s">
        <v>145</v>
      </c>
    </row>
    <row r="742" spans="2:65" s="11" customFormat="1">
      <c r="B742" s="165"/>
      <c r="D742" s="166" t="s">
        <v>157</v>
      </c>
      <c r="E742" s="167" t="s">
        <v>5</v>
      </c>
      <c r="F742" s="168" t="s">
        <v>838</v>
      </c>
      <c r="H742" s="169">
        <v>565</v>
      </c>
      <c r="L742" s="165"/>
      <c r="M742" s="170"/>
      <c r="N742" s="171"/>
      <c r="O742" s="171"/>
      <c r="P742" s="171"/>
      <c r="Q742" s="171"/>
      <c r="R742" s="171"/>
      <c r="S742" s="171"/>
      <c r="T742" s="172"/>
      <c r="AT742" s="167" t="s">
        <v>157</v>
      </c>
      <c r="AU742" s="167" t="s">
        <v>146</v>
      </c>
      <c r="AV742" s="11" t="s">
        <v>80</v>
      </c>
      <c r="AW742" s="11" t="s">
        <v>35</v>
      </c>
      <c r="AX742" s="11" t="s">
        <v>72</v>
      </c>
      <c r="AY742" s="167" t="s">
        <v>145</v>
      </c>
    </row>
    <row r="743" spans="2:65" s="11" customFormat="1">
      <c r="B743" s="165"/>
      <c r="D743" s="166" t="s">
        <v>157</v>
      </c>
      <c r="E743" s="167" t="s">
        <v>5</v>
      </c>
      <c r="F743" s="168" t="s">
        <v>839</v>
      </c>
      <c r="H743" s="169">
        <v>428</v>
      </c>
      <c r="L743" s="165"/>
      <c r="M743" s="170"/>
      <c r="N743" s="171"/>
      <c r="O743" s="171"/>
      <c r="P743" s="171"/>
      <c r="Q743" s="171"/>
      <c r="R743" s="171"/>
      <c r="S743" s="171"/>
      <c r="T743" s="172"/>
      <c r="AT743" s="167" t="s">
        <v>157</v>
      </c>
      <c r="AU743" s="167" t="s">
        <v>146</v>
      </c>
      <c r="AV743" s="11" t="s">
        <v>80</v>
      </c>
      <c r="AW743" s="11" t="s">
        <v>35</v>
      </c>
      <c r="AX743" s="11" t="s">
        <v>72</v>
      </c>
      <c r="AY743" s="167" t="s">
        <v>145</v>
      </c>
    </row>
    <row r="744" spans="2:65" s="11" customFormat="1">
      <c r="B744" s="165"/>
      <c r="D744" s="166" t="s">
        <v>157</v>
      </c>
      <c r="E744" s="167" t="s">
        <v>5</v>
      </c>
      <c r="F744" s="168" t="s">
        <v>840</v>
      </c>
      <c r="H744" s="169">
        <v>48</v>
      </c>
      <c r="L744" s="165"/>
      <c r="M744" s="170"/>
      <c r="N744" s="171"/>
      <c r="O744" s="171"/>
      <c r="P744" s="171"/>
      <c r="Q744" s="171"/>
      <c r="R744" s="171"/>
      <c r="S744" s="171"/>
      <c r="T744" s="172"/>
      <c r="AT744" s="167" t="s">
        <v>157</v>
      </c>
      <c r="AU744" s="167" t="s">
        <v>146</v>
      </c>
      <c r="AV744" s="11" t="s">
        <v>80</v>
      </c>
      <c r="AW744" s="11" t="s">
        <v>35</v>
      </c>
      <c r="AX744" s="11" t="s">
        <v>72</v>
      </c>
      <c r="AY744" s="167" t="s">
        <v>145</v>
      </c>
    </row>
    <row r="745" spans="2:65" s="11" customFormat="1">
      <c r="B745" s="165"/>
      <c r="D745" s="166" t="s">
        <v>157</v>
      </c>
      <c r="E745" s="167" t="s">
        <v>5</v>
      </c>
      <c r="F745" s="168" t="s">
        <v>841</v>
      </c>
      <c r="H745" s="169">
        <v>108</v>
      </c>
      <c r="L745" s="165"/>
      <c r="M745" s="170"/>
      <c r="N745" s="171"/>
      <c r="O745" s="171"/>
      <c r="P745" s="171"/>
      <c r="Q745" s="171"/>
      <c r="R745" s="171"/>
      <c r="S745" s="171"/>
      <c r="T745" s="172"/>
      <c r="AT745" s="167" t="s">
        <v>157</v>
      </c>
      <c r="AU745" s="167" t="s">
        <v>146</v>
      </c>
      <c r="AV745" s="11" t="s">
        <v>80</v>
      </c>
      <c r="AW745" s="11" t="s">
        <v>35</v>
      </c>
      <c r="AX745" s="11" t="s">
        <v>72</v>
      </c>
      <c r="AY745" s="167" t="s">
        <v>145</v>
      </c>
    </row>
    <row r="746" spans="2:65" s="12" customFormat="1">
      <c r="B746" s="173"/>
      <c r="D746" s="166" t="s">
        <v>157</v>
      </c>
      <c r="E746" s="174" t="s">
        <v>5</v>
      </c>
      <c r="F746" s="175" t="s">
        <v>842</v>
      </c>
      <c r="H746" s="176">
        <v>1417.25</v>
      </c>
      <c r="L746" s="173"/>
      <c r="M746" s="177"/>
      <c r="N746" s="178"/>
      <c r="O746" s="178"/>
      <c r="P746" s="178"/>
      <c r="Q746" s="178"/>
      <c r="R746" s="178"/>
      <c r="S746" s="178"/>
      <c r="T746" s="179"/>
      <c r="AT746" s="174" t="s">
        <v>157</v>
      </c>
      <c r="AU746" s="174" t="s">
        <v>146</v>
      </c>
      <c r="AV746" s="12" t="s">
        <v>146</v>
      </c>
      <c r="AW746" s="12" t="s">
        <v>35</v>
      </c>
      <c r="AX746" s="12" t="s">
        <v>72</v>
      </c>
      <c r="AY746" s="174" t="s">
        <v>145</v>
      </c>
    </row>
    <row r="747" spans="2:65" s="11" customFormat="1">
      <c r="B747" s="165"/>
      <c r="D747" s="166" t="s">
        <v>157</v>
      </c>
      <c r="E747" s="167" t="s">
        <v>5</v>
      </c>
      <c r="F747" s="168" t="s">
        <v>843</v>
      </c>
      <c r="H747" s="169">
        <v>204</v>
      </c>
      <c r="L747" s="165"/>
      <c r="M747" s="170"/>
      <c r="N747" s="171"/>
      <c r="O747" s="171"/>
      <c r="P747" s="171"/>
      <c r="Q747" s="171"/>
      <c r="R747" s="171"/>
      <c r="S747" s="171"/>
      <c r="T747" s="172"/>
      <c r="AT747" s="167" t="s">
        <v>157</v>
      </c>
      <c r="AU747" s="167" t="s">
        <v>146</v>
      </c>
      <c r="AV747" s="11" t="s">
        <v>80</v>
      </c>
      <c r="AW747" s="11" t="s">
        <v>35</v>
      </c>
      <c r="AX747" s="11" t="s">
        <v>72</v>
      </c>
      <c r="AY747" s="167" t="s">
        <v>145</v>
      </c>
    </row>
    <row r="748" spans="2:65" s="12" customFormat="1">
      <c r="B748" s="173"/>
      <c r="D748" s="166" t="s">
        <v>157</v>
      </c>
      <c r="E748" s="174" t="s">
        <v>5</v>
      </c>
      <c r="F748" s="175" t="s">
        <v>844</v>
      </c>
      <c r="H748" s="176">
        <v>204</v>
      </c>
      <c r="L748" s="173"/>
      <c r="M748" s="177"/>
      <c r="N748" s="178"/>
      <c r="O748" s="178"/>
      <c r="P748" s="178"/>
      <c r="Q748" s="178"/>
      <c r="R748" s="178"/>
      <c r="S748" s="178"/>
      <c r="T748" s="179"/>
      <c r="AT748" s="174" t="s">
        <v>157</v>
      </c>
      <c r="AU748" s="174" t="s">
        <v>146</v>
      </c>
      <c r="AV748" s="12" t="s">
        <v>146</v>
      </c>
      <c r="AW748" s="12" t="s">
        <v>35</v>
      </c>
      <c r="AX748" s="12" t="s">
        <v>72</v>
      </c>
      <c r="AY748" s="174" t="s">
        <v>145</v>
      </c>
    </row>
    <row r="749" spans="2:65" s="13" customFormat="1">
      <c r="B749" s="180"/>
      <c r="D749" s="166" t="s">
        <v>157</v>
      </c>
      <c r="E749" s="181" t="s">
        <v>5</v>
      </c>
      <c r="F749" s="182" t="s">
        <v>160</v>
      </c>
      <c r="H749" s="183">
        <v>1621.25</v>
      </c>
      <c r="L749" s="180"/>
      <c r="M749" s="184"/>
      <c r="N749" s="185"/>
      <c r="O749" s="185"/>
      <c r="P749" s="185"/>
      <c r="Q749" s="185"/>
      <c r="R749" s="185"/>
      <c r="S749" s="185"/>
      <c r="T749" s="186"/>
      <c r="AT749" s="181" t="s">
        <v>157</v>
      </c>
      <c r="AU749" s="181" t="s">
        <v>146</v>
      </c>
      <c r="AV749" s="13" t="s">
        <v>155</v>
      </c>
      <c r="AW749" s="13" t="s">
        <v>35</v>
      </c>
      <c r="AX749" s="13" t="s">
        <v>77</v>
      </c>
      <c r="AY749" s="181" t="s">
        <v>145</v>
      </c>
    </row>
    <row r="750" spans="2:65" s="1" customFormat="1" ht="45.65" customHeight="1">
      <c r="B750" s="153"/>
      <c r="C750" s="154" t="s">
        <v>845</v>
      </c>
      <c r="D750" s="154" t="s">
        <v>150</v>
      </c>
      <c r="E750" s="155" t="s">
        <v>846</v>
      </c>
      <c r="F750" s="156" t="s">
        <v>847</v>
      </c>
      <c r="G750" s="157" t="s">
        <v>195</v>
      </c>
      <c r="H750" s="158">
        <v>194550</v>
      </c>
      <c r="I750" s="159">
        <v>0</v>
      </c>
      <c r="J750" s="159">
        <f>ROUND(I750*H750,2)</f>
        <v>0</v>
      </c>
      <c r="K750" s="156" t="s">
        <v>1812</v>
      </c>
      <c r="L750" s="39"/>
      <c r="M750" s="160" t="s">
        <v>5</v>
      </c>
      <c r="N750" s="161" t="s">
        <v>43</v>
      </c>
      <c r="O750" s="162">
        <v>0</v>
      </c>
      <c r="P750" s="162">
        <f>O750*H750</f>
        <v>0</v>
      </c>
      <c r="Q750" s="162">
        <v>0</v>
      </c>
      <c r="R750" s="162">
        <f>Q750*H750</f>
        <v>0</v>
      </c>
      <c r="S750" s="162">
        <v>0</v>
      </c>
      <c r="T750" s="163">
        <f>S750*H750</f>
        <v>0</v>
      </c>
      <c r="AR750" s="24" t="s">
        <v>155</v>
      </c>
      <c r="AT750" s="24" t="s">
        <v>150</v>
      </c>
      <c r="AU750" s="24" t="s">
        <v>146</v>
      </c>
      <c r="AY750" s="24" t="s">
        <v>145</v>
      </c>
      <c r="BE750" s="164">
        <f>IF(N750="základní",J750,0)</f>
        <v>0</v>
      </c>
      <c r="BF750" s="164">
        <f>IF(N750="snížená",J750,0)</f>
        <v>0</v>
      </c>
      <c r="BG750" s="164">
        <f>IF(N750="zákl. přenesená",J750,0)</f>
        <v>0</v>
      </c>
      <c r="BH750" s="164">
        <f>IF(N750="sníž. přenesená",J750,0)</f>
        <v>0</v>
      </c>
      <c r="BI750" s="164">
        <f>IF(N750="nulová",J750,0)</f>
        <v>0</v>
      </c>
      <c r="BJ750" s="24" t="s">
        <v>77</v>
      </c>
      <c r="BK750" s="164">
        <f>ROUND(I750*H750,2)</f>
        <v>0</v>
      </c>
      <c r="BL750" s="24" t="s">
        <v>155</v>
      </c>
      <c r="BM750" s="24" t="s">
        <v>848</v>
      </c>
    </row>
    <row r="751" spans="2:65" s="11" customFormat="1">
      <c r="B751" s="165"/>
      <c r="D751" s="166" t="s">
        <v>157</v>
      </c>
      <c r="E751" s="167" t="s">
        <v>5</v>
      </c>
      <c r="F751" s="168" t="s">
        <v>849</v>
      </c>
      <c r="H751" s="169">
        <v>194550</v>
      </c>
      <c r="L751" s="165"/>
      <c r="M751" s="170"/>
      <c r="N751" s="171"/>
      <c r="O751" s="171"/>
      <c r="P751" s="171"/>
      <c r="Q751" s="171"/>
      <c r="R751" s="171"/>
      <c r="S751" s="171"/>
      <c r="T751" s="172"/>
      <c r="AT751" s="167" t="s">
        <v>157</v>
      </c>
      <c r="AU751" s="167" t="s">
        <v>146</v>
      </c>
      <c r="AV751" s="11" t="s">
        <v>80</v>
      </c>
      <c r="AW751" s="11" t="s">
        <v>35</v>
      </c>
      <c r="AX751" s="11" t="s">
        <v>77</v>
      </c>
      <c r="AY751" s="167" t="s">
        <v>145</v>
      </c>
    </row>
    <row r="752" spans="2:65" s="1" customFormat="1" ht="34.25" customHeight="1">
      <c r="B752" s="153"/>
      <c r="C752" s="154" t="s">
        <v>850</v>
      </c>
      <c r="D752" s="154" t="s">
        <v>150</v>
      </c>
      <c r="E752" s="155" t="s">
        <v>851</v>
      </c>
      <c r="F752" s="156" t="s">
        <v>852</v>
      </c>
      <c r="G752" s="157" t="s">
        <v>195</v>
      </c>
      <c r="H752" s="158">
        <v>1621.25</v>
      </c>
      <c r="I752" s="159">
        <v>0</v>
      </c>
      <c r="J752" s="159">
        <f>ROUND(I752*H752,2)</f>
        <v>0</v>
      </c>
      <c r="K752" s="156" t="s">
        <v>1812</v>
      </c>
      <c r="L752" s="39"/>
      <c r="M752" s="160" t="s">
        <v>5</v>
      </c>
      <c r="N752" s="161" t="s">
        <v>43</v>
      </c>
      <c r="O752" s="162">
        <v>6.9000000000000006E-2</v>
      </c>
      <c r="P752" s="162">
        <f>O752*H752</f>
        <v>111.86625000000001</v>
      </c>
      <c r="Q752" s="162">
        <v>0</v>
      </c>
      <c r="R752" s="162">
        <f>Q752*H752</f>
        <v>0</v>
      </c>
      <c r="S752" s="162">
        <v>0</v>
      </c>
      <c r="T752" s="163">
        <f>S752*H752</f>
        <v>0</v>
      </c>
      <c r="AR752" s="24" t="s">
        <v>155</v>
      </c>
      <c r="AT752" s="24" t="s">
        <v>150</v>
      </c>
      <c r="AU752" s="24" t="s">
        <v>146</v>
      </c>
      <c r="AY752" s="24" t="s">
        <v>145</v>
      </c>
      <c r="BE752" s="164">
        <f>IF(N752="základní",J752,0)</f>
        <v>0</v>
      </c>
      <c r="BF752" s="164">
        <f>IF(N752="snížená",J752,0)</f>
        <v>0</v>
      </c>
      <c r="BG752" s="164">
        <f>IF(N752="zákl. přenesená",J752,0)</f>
        <v>0</v>
      </c>
      <c r="BH752" s="164">
        <f>IF(N752="sníž. přenesená",J752,0)</f>
        <v>0</v>
      </c>
      <c r="BI752" s="164">
        <f>IF(N752="nulová",J752,0)</f>
        <v>0</v>
      </c>
      <c r="BJ752" s="24" t="s">
        <v>77</v>
      </c>
      <c r="BK752" s="164">
        <f>ROUND(I752*H752,2)</f>
        <v>0</v>
      </c>
      <c r="BL752" s="24" t="s">
        <v>155</v>
      </c>
      <c r="BM752" s="24" t="s">
        <v>853</v>
      </c>
    </row>
    <row r="753" spans="2:65" s="1" customFormat="1" ht="22.75" customHeight="1">
      <c r="B753" s="153"/>
      <c r="C753" s="154" t="s">
        <v>854</v>
      </c>
      <c r="D753" s="154" t="s">
        <v>150</v>
      </c>
      <c r="E753" s="155" t="s">
        <v>855</v>
      </c>
      <c r="F753" s="156" t="s">
        <v>856</v>
      </c>
      <c r="G753" s="157" t="s">
        <v>195</v>
      </c>
      <c r="H753" s="158">
        <v>1417.25</v>
      </c>
      <c r="I753" s="159">
        <v>0</v>
      </c>
      <c r="J753" s="159">
        <f>ROUND(I753*H753,2)</f>
        <v>0</v>
      </c>
      <c r="K753" s="156" t="s">
        <v>1812</v>
      </c>
      <c r="L753" s="39"/>
      <c r="M753" s="160" t="s">
        <v>5</v>
      </c>
      <c r="N753" s="161" t="s">
        <v>43</v>
      </c>
      <c r="O753" s="162">
        <v>4.9000000000000002E-2</v>
      </c>
      <c r="P753" s="162">
        <f>O753*H753</f>
        <v>69.445250000000001</v>
      </c>
      <c r="Q753" s="162">
        <v>0</v>
      </c>
      <c r="R753" s="162">
        <f>Q753*H753</f>
        <v>0</v>
      </c>
      <c r="S753" s="162">
        <v>0</v>
      </c>
      <c r="T753" s="163">
        <f>S753*H753</f>
        <v>0</v>
      </c>
      <c r="AR753" s="24" t="s">
        <v>155</v>
      </c>
      <c r="AT753" s="24" t="s">
        <v>150</v>
      </c>
      <c r="AU753" s="24" t="s">
        <v>146</v>
      </c>
      <c r="AY753" s="24" t="s">
        <v>145</v>
      </c>
      <c r="BE753" s="164">
        <f>IF(N753="základní",J753,0)</f>
        <v>0</v>
      </c>
      <c r="BF753" s="164">
        <f>IF(N753="snížená",J753,0)</f>
        <v>0</v>
      </c>
      <c r="BG753" s="164">
        <f>IF(N753="zákl. přenesená",J753,0)</f>
        <v>0</v>
      </c>
      <c r="BH753" s="164">
        <f>IF(N753="sníž. přenesená",J753,0)</f>
        <v>0</v>
      </c>
      <c r="BI753" s="164">
        <f>IF(N753="nulová",J753,0)</f>
        <v>0</v>
      </c>
      <c r="BJ753" s="24" t="s">
        <v>77</v>
      </c>
      <c r="BK753" s="164">
        <f>ROUND(I753*H753,2)</f>
        <v>0</v>
      </c>
      <c r="BL753" s="24" t="s">
        <v>155</v>
      </c>
      <c r="BM753" s="24" t="s">
        <v>857</v>
      </c>
    </row>
    <row r="754" spans="2:65" s="11" customFormat="1">
      <c r="B754" s="165"/>
      <c r="D754" s="166" t="s">
        <v>157</v>
      </c>
      <c r="E754" s="167" t="s">
        <v>5</v>
      </c>
      <c r="F754" s="168" t="s">
        <v>836</v>
      </c>
      <c r="H754" s="169">
        <v>130.5</v>
      </c>
      <c r="L754" s="165"/>
      <c r="M754" s="170"/>
      <c r="N754" s="171"/>
      <c r="O754" s="171"/>
      <c r="P754" s="171"/>
      <c r="Q754" s="171"/>
      <c r="R754" s="171"/>
      <c r="S754" s="171"/>
      <c r="T754" s="172"/>
      <c r="AT754" s="167" t="s">
        <v>157</v>
      </c>
      <c r="AU754" s="167" t="s">
        <v>146</v>
      </c>
      <c r="AV754" s="11" t="s">
        <v>80</v>
      </c>
      <c r="AW754" s="11" t="s">
        <v>35</v>
      </c>
      <c r="AX754" s="11" t="s">
        <v>72</v>
      </c>
      <c r="AY754" s="167" t="s">
        <v>145</v>
      </c>
    </row>
    <row r="755" spans="2:65" s="11" customFormat="1">
      <c r="B755" s="165"/>
      <c r="D755" s="166" t="s">
        <v>157</v>
      </c>
      <c r="E755" s="167" t="s">
        <v>5</v>
      </c>
      <c r="F755" s="168" t="s">
        <v>837</v>
      </c>
      <c r="H755" s="169">
        <v>137.75</v>
      </c>
      <c r="L755" s="165"/>
      <c r="M755" s="170"/>
      <c r="N755" s="171"/>
      <c r="O755" s="171"/>
      <c r="P755" s="171"/>
      <c r="Q755" s="171"/>
      <c r="R755" s="171"/>
      <c r="S755" s="171"/>
      <c r="T755" s="172"/>
      <c r="AT755" s="167" t="s">
        <v>157</v>
      </c>
      <c r="AU755" s="167" t="s">
        <v>146</v>
      </c>
      <c r="AV755" s="11" t="s">
        <v>80</v>
      </c>
      <c r="AW755" s="11" t="s">
        <v>35</v>
      </c>
      <c r="AX755" s="11" t="s">
        <v>72</v>
      </c>
      <c r="AY755" s="167" t="s">
        <v>145</v>
      </c>
    </row>
    <row r="756" spans="2:65" s="11" customFormat="1">
      <c r="B756" s="165"/>
      <c r="D756" s="166" t="s">
        <v>157</v>
      </c>
      <c r="E756" s="167" t="s">
        <v>5</v>
      </c>
      <c r="F756" s="168" t="s">
        <v>838</v>
      </c>
      <c r="H756" s="169">
        <v>565</v>
      </c>
      <c r="L756" s="165"/>
      <c r="M756" s="170"/>
      <c r="N756" s="171"/>
      <c r="O756" s="171"/>
      <c r="P756" s="171"/>
      <c r="Q756" s="171"/>
      <c r="R756" s="171"/>
      <c r="S756" s="171"/>
      <c r="T756" s="172"/>
      <c r="AT756" s="167" t="s">
        <v>157</v>
      </c>
      <c r="AU756" s="167" t="s">
        <v>146</v>
      </c>
      <c r="AV756" s="11" t="s">
        <v>80</v>
      </c>
      <c r="AW756" s="11" t="s">
        <v>35</v>
      </c>
      <c r="AX756" s="11" t="s">
        <v>72</v>
      </c>
      <c r="AY756" s="167" t="s">
        <v>145</v>
      </c>
    </row>
    <row r="757" spans="2:65" s="11" customFormat="1">
      <c r="B757" s="165"/>
      <c r="D757" s="166" t="s">
        <v>157</v>
      </c>
      <c r="E757" s="167" t="s">
        <v>5</v>
      </c>
      <c r="F757" s="168" t="s">
        <v>839</v>
      </c>
      <c r="H757" s="169">
        <v>428</v>
      </c>
      <c r="L757" s="165"/>
      <c r="M757" s="170"/>
      <c r="N757" s="171"/>
      <c r="O757" s="171"/>
      <c r="P757" s="171"/>
      <c r="Q757" s="171"/>
      <c r="R757" s="171"/>
      <c r="S757" s="171"/>
      <c r="T757" s="172"/>
      <c r="AT757" s="167" t="s">
        <v>157</v>
      </c>
      <c r="AU757" s="167" t="s">
        <v>146</v>
      </c>
      <c r="AV757" s="11" t="s">
        <v>80</v>
      </c>
      <c r="AW757" s="11" t="s">
        <v>35</v>
      </c>
      <c r="AX757" s="11" t="s">
        <v>72</v>
      </c>
      <c r="AY757" s="167" t="s">
        <v>145</v>
      </c>
    </row>
    <row r="758" spans="2:65" s="11" customFormat="1">
      <c r="B758" s="165"/>
      <c r="D758" s="166" t="s">
        <v>157</v>
      </c>
      <c r="E758" s="167" t="s">
        <v>5</v>
      </c>
      <c r="F758" s="168" t="s">
        <v>840</v>
      </c>
      <c r="H758" s="169">
        <v>48</v>
      </c>
      <c r="L758" s="165"/>
      <c r="M758" s="170"/>
      <c r="N758" s="171"/>
      <c r="O758" s="171"/>
      <c r="P758" s="171"/>
      <c r="Q758" s="171"/>
      <c r="R758" s="171"/>
      <c r="S758" s="171"/>
      <c r="T758" s="172"/>
      <c r="AT758" s="167" t="s">
        <v>157</v>
      </c>
      <c r="AU758" s="167" t="s">
        <v>146</v>
      </c>
      <c r="AV758" s="11" t="s">
        <v>80</v>
      </c>
      <c r="AW758" s="11" t="s">
        <v>35</v>
      </c>
      <c r="AX758" s="11" t="s">
        <v>72</v>
      </c>
      <c r="AY758" s="167" t="s">
        <v>145</v>
      </c>
    </row>
    <row r="759" spans="2:65" s="11" customFormat="1">
      <c r="B759" s="165"/>
      <c r="D759" s="166" t="s">
        <v>157</v>
      </c>
      <c r="E759" s="167" t="s">
        <v>5</v>
      </c>
      <c r="F759" s="168" t="s">
        <v>858</v>
      </c>
      <c r="H759" s="169">
        <v>108</v>
      </c>
      <c r="L759" s="165"/>
      <c r="M759" s="170"/>
      <c r="N759" s="171"/>
      <c r="O759" s="171"/>
      <c r="P759" s="171"/>
      <c r="Q759" s="171"/>
      <c r="R759" s="171"/>
      <c r="S759" s="171"/>
      <c r="T759" s="172"/>
      <c r="AT759" s="167" t="s">
        <v>157</v>
      </c>
      <c r="AU759" s="167" t="s">
        <v>146</v>
      </c>
      <c r="AV759" s="11" t="s">
        <v>80</v>
      </c>
      <c r="AW759" s="11" t="s">
        <v>35</v>
      </c>
      <c r="AX759" s="11" t="s">
        <v>72</v>
      </c>
      <c r="AY759" s="167" t="s">
        <v>145</v>
      </c>
    </row>
    <row r="760" spans="2:65" s="12" customFormat="1">
      <c r="B760" s="173"/>
      <c r="D760" s="166" t="s">
        <v>157</v>
      </c>
      <c r="E760" s="174" t="s">
        <v>5</v>
      </c>
      <c r="F760" s="175" t="s">
        <v>842</v>
      </c>
      <c r="H760" s="176">
        <v>1417.25</v>
      </c>
      <c r="L760" s="173"/>
      <c r="M760" s="177"/>
      <c r="N760" s="178"/>
      <c r="O760" s="178"/>
      <c r="P760" s="178"/>
      <c r="Q760" s="178"/>
      <c r="R760" s="178"/>
      <c r="S760" s="178"/>
      <c r="T760" s="179"/>
      <c r="AT760" s="174" t="s">
        <v>157</v>
      </c>
      <c r="AU760" s="174" t="s">
        <v>146</v>
      </c>
      <c r="AV760" s="12" t="s">
        <v>146</v>
      </c>
      <c r="AW760" s="12" t="s">
        <v>35</v>
      </c>
      <c r="AX760" s="12" t="s">
        <v>72</v>
      </c>
      <c r="AY760" s="174" t="s">
        <v>145</v>
      </c>
    </row>
    <row r="761" spans="2:65" s="13" customFormat="1">
      <c r="B761" s="180"/>
      <c r="D761" s="166" t="s">
        <v>157</v>
      </c>
      <c r="E761" s="181" t="s">
        <v>5</v>
      </c>
      <c r="F761" s="182" t="s">
        <v>160</v>
      </c>
      <c r="H761" s="183">
        <v>1417.25</v>
      </c>
      <c r="L761" s="180"/>
      <c r="M761" s="184"/>
      <c r="N761" s="185"/>
      <c r="O761" s="185"/>
      <c r="P761" s="185"/>
      <c r="Q761" s="185"/>
      <c r="R761" s="185"/>
      <c r="S761" s="185"/>
      <c r="T761" s="186"/>
      <c r="AT761" s="181" t="s">
        <v>157</v>
      </c>
      <c r="AU761" s="181" t="s">
        <v>146</v>
      </c>
      <c r="AV761" s="13" t="s">
        <v>155</v>
      </c>
      <c r="AW761" s="13" t="s">
        <v>35</v>
      </c>
      <c r="AX761" s="13" t="s">
        <v>77</v>
      </c>
      <c r="AY761" s="181" t="s">
        <v>145</v>
      </c>
    </row>
    <row r="762" spans="2:65" s="1" customFormat="1" ht="22.75" customHeight="1">
      <c r="B762" s="153"/>
      <c r="C762" s="154" t="s">
        <v>859</v>
      </c>
      <c r="D762" s="154" t="s">
        <v>150</v>
      </c>
      <c r="E762" s="155" t="s">
        <v>860</v>
      </c>
      <c r="F762" s="156" t="s">
        <v>861</v>
      </c>
      <c r="G762" s="157" t="s">
        <v>195</v>
      </c>
      <c r="H762" s="158">
        <v>170070</v>
      </c>
      <c r="I762" s="159">
        <v>0</v>
      </c>
      <c r="J762" s="159">
        <f>ROUND(I762*H762,2)</f>
        <v>0</v>
      </c>
      <c r="K762" s="156" t="s">
        <v>1812</v>
      </c>
      <c r="L762" s="39"/>
      <c r="M762" s="160" t="s">
        <v>5</v>
      </c>
      <c r="N762" s="161" t="s">
        <v>43</v>
      </c>
      <c r="O762" s="162">
        <v>0</v>
      </c>
      <c r="P762" s="162">
        <f>O762*H762</f>
        <v>0</v>
      </c>
      <c r="Q762" s="162">
        <v>0</v>
      </c>
      <c r="R762" s="162">
        <f>Q762*H762</f>
        <v>0</v>
      </c>
      <c r="S762" s="162">
        <v>0</v>
      </c>
      <c r="T762" s="163">
        <f>S762*H762</f>
        <v>0</v>
      </c>
      <c r="AR762" s="24" t="s">
        <v>155</v>
      </c>
      <c r="AT762" s="24" t="s">
        <v>150</v>
      </c>
      <c r="AU762" s="24" t="s">
        <v>146</v>
      </c>
      <c r="AY762" s="24" t="s">
        <v>145</v>
      </c>
      <c r="BE762" s="164">
        <f>IF(N762="základní",J762,0)</f>
        <v>0</v>
      </c>
      <c r="BF762" s="164">
        <f>IF(N762="snížená",J762,0)</f>
        <v>0</v>
      </c>
      <c r="BG762" s="164">
        <f>IF(N762="zákl. přenesená",J762,0)</f>
        <v>0</v>
      </c>
      <c r="BH762" s="164">
        <f>IF(N762="sníž. přenesená",J762,0)</f>
        <v>0</v>
      </c>
      <c r="BI762" s="164">
        <f>IF(N762="nulová",J762,0)</f>
        <v>0</v>
      </c>
      <c r="BJ762" s="24" t="s">
        <v>77</v>
      </c>
      <c r="BK762" s="164">
        <f>ROUND(I762*H762,2)</f>
        <v>0</v>
      </c>
      <c r="BL762" s="24" t="s">
        <v>155</v>
      </c>
      <c r="BM762" s="24" t="s">
        <v>862</v>
      </c>
    </row>
    <row r="763" spans="2:65" s="11" customFormat="1">
      <c r="B763" s="165"/>
      <c r="D763" s="166" t="s">
        <v>157</v>
      </c>
      <c r="E763" s="167" t="s">
        <v>5</v>
      </c>
      <c r="F763" s="168" t="s">
        <v>863</v>
      </c>
      <c r="H763" s="169">
        <v>170070</v>
      </c>
      <c r="L763" s="165"/>
      <c r="M763" s="170"/>
      <c r="N763" s="171"/>
      <c r="O763" s="171"/>
      <c r="P763" s="171"/>
      <c r="Q763" s="171"/>
      <c r="R763" s="171"/>
      <c r="S763" s="171"/>
      <c r="T763" s="172"/>
      <c r="AT763" s="167" t="s">
        <v>157</v>
      </c>
      <c r="AU763" s="167" t="s">
        <v>146</v>
      </c>
      <c r="AV763" s="11" t="s">
        <v>80</v>
      </c>
      <c r="AW763" s="11" t="s">
        <v>35</v>
      </c>
      <c r="AX763" s="11" t="s">
        <v>77</v>
      </c>
      <c r="AY763" s="167" t="s">
        <v>145</v>
      </c>
    </row>
    <row r="764" spans="2:65" s="1" customFormat="1" ht="22.75" customHeight="1">
      <c r="B764" s="153"/>
      <c r="C764" s="154" t="s">
        <v>864</v>
      </c>
      <c r="D764" s="154" t="s">
        <v>150</v>
      </c>
      <c r="E764" s="155" t="s">
        <v>865</v>
      </c>
      <c r="F764" s="156" t="s">
        <v>866</v>
      </c>
      <c r="G764" s="157" t="s">
        <v>195</v>
      </c>
      <c r="H764" s="158">
        <v>1417.25</v>
      </c>
      <c r="I764" s="159">
        <v>0</v>
      </c>
      <c r="J764" s="159">
        <f>ROUND(I764*H764,2)</f>
        <v>0</v>
      </c>
      <c r="K764" s="156" t="s">
        <v>1812</v>
      </c>
      <c r="L764" s="39"/>
      <c r="M764" s="160" t="s">
        <v>5</v>
      </c>
      <c r="N764" s="161" t="s">
        <v>43</v>
      </c>
      <c r="O764" s="162">
        <v>3.3000000000000002E-2</v>
      </c>
      <c r="P764" s="162">
        <f>O764*H764</f>
        <v>46.76925</v>
      </c>
      <c r="Q764" s="162">
        <v>0</v>
      </c>
      <c r="R764" s="162">
        <f>Q764*H764</f>
        <v>0</v>
      </c>
      <c r="S764" s="162">
        <v>0</v>
      </c>
      <c r="T764" s="163">
        <f>S764*H764</f>
        <v>0</v>
      </c>
      <c r="AR764" s="24" t="s">
        <v>155</v>
      </c>
      <c r="AT764" s="24" t="s">
        <v>150</v>
      </c>
      <c r="AU764" s="24" t="s">
        <v>146</v>
      </c>
      <c r="AY764" s="24" t="s">
        <v>145</v>
      </c>
      <c r="BE764" s="164">
        <f>IF(N764="základní",J764,0)</f>
        <v>0</v>
      </c>
      <c r="BF764" s="164">
        <f>IF(N764="snížená",J764,0)</f>
        <v>0</v>
      </c>
      <c r="BG764" s="164">
        <f>IF(N764="zákl. přenesená",J764,0)</f>
        <v>0</v>
      </c>
      <c r="BH764" s="164">
        <f>IF(N764="sníž. přenesená",J764,0)</f>
        <v>0</v>
      </c>
      <c r="BI764" s="164">
        <f>IF(N764="nulová",J764,0)</f>
        <v>0</v>
      </c>
      <c r="BJ764" s="24" t="s">
        <v>77</v>
      </c>
      <c r="BK764" s="164">
        <f>ROUND(I764*H764,2)</f>
        <v>0</v>
      </c>
      <c r="BL764" s="24" t="s">
        <v>155</v>
      </c>
      <c r="BM764" s="24" t="s">
        <v>867</v>
      </c>
    </row>
    <row r="765" spans="2:65" s="1" customFormat="1" ht="34.25" customHeight="1">
      <c r="B765" s="153"/>
      <c r="C765" s="154" t="s">
        <v>868</v>
      </c>
      <c r="D765" s="154" t="s">
        <v>150</v>
      </c>
      <c r="E765" s="155" t="s">
        <v>869</v>
      </c>
      <c r="F765" s="156" t="s">
        <v>870</v>
      </c>
      <c r="G765" s="157" t="s">
        <v>195</v>
      </c>
      <c r="H765" s="158">
        <v>30</v>
      </c>
      <c r="I765" s="159">
        <v>0</v>
      </c>
      <c r="J765" s="159">
        <f>ROUND(I765*H765,2)</f>
        <v>0</v>
      </c>
      <c r="K765" s="156" t="s">
        <v>1812</v>
      </c>
      <c r="L765" s="39"/>
      <c r="M765" s="160" t="s">
        <v>5</v>
      </c>
      <c r="N765" s="161" t="s">
        <v>43</v>
      </c>
      <c r="O765" s="162">
        <v>0.126</v>
      </c>
      <c r="P765" s="162">
        <f>O765*H765</f>
        <v>3.7800000000000002</v>
      </c>
      <c r="Q765" s="162">
        <v>2.1000000000000001E-4</v>
      </c>
      <c r="R765" s="162">
        <f>Q765*H765</f>
        <v>6.3E-3</v>
      </c>
      <c r="S765" s="162">
        <v>0</v>
      </c>
      <c r="T765" s="163">
        <f>S765*H765</f>
        <v>0</v>
      </c>
      <c r="AR765" s="24" t="s">
        <v>155</v>
      </c>
      <c r="AT765" s="24" t="s">
        <v>150</v>
      </c>
      <c r="AU765" s="24" t="s">
        <v>146</v>
      </c>
      <c r="AY765" s="24" t="s">
        <v>145</v>
      </c>
      <c r="BE765" s="164">
        <f>IF(N765="základní",J765,0)</f>
        <v>0</v>
      </c>
      <c r="BF765" s="164">
        <f>IF(N765="snížená",J765,0)</f>
        <v>0</v>
      </c>
      <c r="BG765" s="164">
        <f>IF(N765="zákl. přenesená",J765,0)</f>
        <v>0</v>
      </c>
      <c r="BH765" s="164">
        <f>IF(N765="sníž. přenesená",J765,0)</f>
        <v>0</v>
      </c>
      <c r="BI765" s="164">
        <f>IF(N765="nulová",J765,0)</f>
        <v>0</v>
      </c>
      <c r="BJ765" s="24" t="s">
        <v>77</v>
      </c>
      <c r="BK765" s="164">
        <f>ROUND(I765*H765,2)</f>
        <v>0</v>
      </c>
      <c r="BL765" s="24" t="s">
        <v>155</v>
      </c>
      <c r="BM765" s="24" t="s">
        <v>871</v>
      </c>
    </row>
    <row r="766" spans="2:65" s="11" customFormat="1">
      <c r="B766" s="165"/>
      <c r="D766" s="166" t="s">
        <v>157</v>
      </c>
      <c r="E766" s="167" t="s">
        <v>5</v>
      </c>
      <c r="F766" s="168" t="s">
        <v>872</v>
      </c>
      <c r="H766" s="169">
        <v>30</v>
      </c>
      <c r="L766" s="165"/>
      <c r="M766" s="170"/>
      <c r="N766" s="171"/>
      <c r="O766" s="171"/>
      <c r="P766" s="171"/>
      <c r="Q766" s="171"/>
      <c r="R766" s="171"/>
      <c r="S766" s="171"/>
      <c r="T766" s="172"/>
      <c r="AT766" s="167" t="s">
        <v>157</v>
      </c>
      <c r="AU766" s="167" t="s">
        <v>146</v>
      </c>
      <c r="AV766" s="11" t="s">
        <v>80</v>
      </c>
      <c r="AW766" s="11" t="s">
        <v>35</v>
      </c>
      <c r="AX766" s="11" t="s">
        <v>77</v>
      </c>
      <c r="AY766" s="167" t="s">
        <v>145</v>
      </c>
    </row>
    <row r="767" spans="2:65" s="10" customFormat="1" ht="22.4" customHeight="1">
      <c r="B767" s="141"/>
      <c r="D767" s="142" t="s">
        <v>71</v>
      </c>
      <c r="E767" s="151" t="s">
        <v>873</v>
      </c>
      <c r="F767" s="151" t="s">
        <v>874</v>
      </c>
      <c r="J767" s="152">
        <f>BK767</f>
        <v>0</v>
      </c>
      <c r="L767" s="141"/>
      <c r="M767" s="145"/>
      <c r="N767" s="146"/>
      <c r="O767" s="146"/>
      <c r="P767" s="147">
        <f>SUM(P768:P796)</f>
        <v>38.983559999999997</v>
      </c>
      <c r="Q767" s="146"/>
      <c r="R767" s="147">
        <f>SUM(R768:R796)</f>
        <v>2.2996100520000002</v>
      </c>
      <c r="S767" s="146"/>
      <c r="T767" s="148">
        <f>SUM(T768:T796)</f>
        <v>0</v>
      </c>
      <c r="AR767" s="142" t="s">
        <v>77</v>
      </c>
      <c r="AT767" s="149" t="s">
        <v>71</v>
      </c>
      <c r="AU767" s="149" t="s">
        <v>80</v>
      </c>
      <c r="AY767" s="142" t="s">
        <v>145</v>
      </c>
      <c r="BK767" s="150">
        <f>SUM(BK768:BK796)</f>
        <v>0</v>
      </c>
    </row>
    <row r="768" spans="2:65" s="1" customFormat="1" ht="22.75" customHeight="1">
      <c r="B768" s="153"/>
      <c r="C768" s="154" t="s">
        <v>875</v>
      </c>
      <c r="D768" s="154" t="s">
        <v>150</v>
      </c>
      <c r="E768" s="155" t="s">
        <v>876</v>
      </c>
      <c r="F768" s="156" t="s">
        <v>877</v>
      </c>
      <c r="G768" s="157" t="s">
        <v>258</v>
      </c>
      <c r="H768" s="158">
        <v>1</v>
      </c>
      <c r="I768" s="159">
        <v>0</v>
      </c>
      <c r="J768" s="159">
        <f t="shared" ref="J768:J775" si="0">ROUND(I768*H768,2)</f>
        <v>0</v>
      </c>
      <c r="K768" s="156" t="s">
        <v>1812</v>
      </c>
      <c r="L768" s="39"/>
      <c r="M768" s="160" t="s">
        <v>5</v>
      </c>
      <c r="N768" s="161" t="s">
        <v>43</v>
      </c>
      <c r="O768" s="162">
        <v>0.16</v>
      </c>
      <c r="P768" s="162">
        <f t="shared" ref="P768:P775" si="1">O768*H768</f>
        <v>0.16</v>
      </c>
      <c r="Q768" s="162">
        <v>0</v>
      </c>
      <c r="R768" s="162">
        <f t="shared" ref="R768:R775" si="2">Q768*H768</f>
        <v>0</v>
      </c>
      <c r="S768" s="162">
        <v>0</v>
      </c>
      <c r="T768" s="163">
        <f t="shared" ref="T768:T775" si="3">S768*H768</f>
        <v>0</v>
      </c>
      <c r="AR768" s="24" t="s">
        <v>155</v>
      </c>
      <c r="AT768" s="24" t="s">
        <v>150</v>
      </c>
      <c r="AU768" s="24" t="s">
        <v>146</v>
      </c>
      <c r="AY768" s="24" t="s">
        <v>145</v>
      </c>
      <c r="BE768" s="164">
        <f t="shared" ref="BE768:BE775" si="4">IF(N768="základní",J768,0)</f>
        <v>0</v>
      </c>
      <c r="BF768" s="164">
        <f t="shared" ref="BF768:BF775" si="5">IF(N768="snížená",J768,0)</f>
        <v>0</v>
      </c>
      <c r="BG768" s="164">
        <f t="shared" ref="BG768:BG775" si="6">IF(N768="zákl. přenesená",J768,0)</f>
        <v>0</v>
      </c>
      <c r="BH768" s="164">
        <f t="shared" ref="BH768:BH775" si="7">IF(N768="sníž. přenesená",J768,0)</f>
        <v>0</v>
      </c>
      <c r="BI768" s="164">
        <f t="shared" ref="BI768:BI775" si="8">IF(N768="nulová",J768,0)</f>
        <v>0</v>
      </c>
      <c r="BJ768" s="24" t="s">
        <v>77</v>
      </c>
      <c r="BK768" s="164">
        <f t="shared" ref="BK768:BK775" si="9">ROUND(I768*H768,2)</f>
        <v>0</v>
      </c>
      <c r="BL768" s="24" t="s">
        <v>155</v>
      </c>
      <c r="BM768" s="24" t="s">
        <v>878</v>
      </c>
    </row>
    <row r="769" spans="2:65" s="1" customFormat="1" ht="14.4" customHeight="1">
      <c r="B769" s="153"/>
      <c r="C769" s="187" t="s">
        <v>879</v>
      </c>
      <c r="D769" s="187" t="s">
        <v>250</v>
      </c>
      <c r="E769" s="188" t="s">
        <v>880</v>
      </c>
      <c r="F769" s="189" t="s">
        <v>881</v>
      </c>
      <c r="G769" s="190" t="s">
        <v>258</v>
      </c>
      <c r="H769" s="191">
        <v>1</v>
      </c>
      <c r="I769" s="159">
        <v>0</v>
      </c>
      <c r="J769" s="192">
        <f t="shared" si="0"/>
        <v>0</v>
      </c>
      <c r="K769" s="156" t="s">
        <v>1812</v>
      </c>
      <c r="L769" s="193"/>
      <c r="M769" s="194" t="s">
        <v>5</v>
      </c>
      <c r="N769" s="195" t="s">
        <v>43</v>
      </c>
      <c r="O769" s="162">
        <v>0</v>
      </c>
      <c r="P769" s="162">
        <f t="shared" si="1"/>
        <v>0</v>
      </c>
      <c r="Q769" s="162">
        <v>1.4999999999999999E-4</v>
      </c>
      <c r="R769" s="162">
        <f t="shared" si="2"/>
        <v>1.4999999999999999E-4</v>
      </c>
      <c r="S769" s="162">
        <v>0</v>
      </c>
      <c r="T769" s="163">
        <f t="shared" si="3"/>
        <v>0</v>
      </c>
      <c r="AR769" s="24" t="s">
        <v>198</v>
      </c>
      <c r="AT769" s="24" t="s">
        <v>250</v>
      </c>
      <c r="AU769" s="24" t="s">
        <v>146</v>
      </c>
      <c r="AY769" s="24" t="s">
        <v>145</v>
      </c>
      <c r="BE769" s="164">
        <f t="shared" si="4"/>
        <v>0</v>
      </c>
      <c r="BF769" s="164">
        <f t="shared" si="5"/>
        <v>0</v>
      </c>
      <c r="BG769" s="164">
        <f t="shared" si="6"/>
        <v>0</v>
      </c>
      <c r="BH769" s="164">
        <f t="shared" si="7"/>
        <v>0</v>
      </c>
      <c r="BI769" s="164">
        <f t="shared" si="8"/>
        <v>0</v>
      </c>
      <c r="BJ769" s="24" t="s">
        <v>77</v>
      </c>
      <c r="BK769" s="164">
        <f t="shared" si="9"/>
        <v>0</v>
      </c>
      <c r="BL769" s="24" t="s">
        <v>155</v>
      </c>
      <c r="BM769" s="24" t="s">
        <v>882</v>
      </c>
    </row>
    <row r="770" spans="2:65" s="1" customFormat="1" ht="22.75" customHeight="1">
      <c r="B770" s="153"/>
      <c r="C770" s="154" t="s">
        <v>883</v>
      </c>
      <c r="D770" s="154" t="s">
        <v>150</v>
      </c>
      <c r="E770" s="155" t="s">
        <v>884</v>
      </c>
      <c r="F770" s="156" t="s">
        <v>885</v>
      </c>
      <c r="G770" s="157" t="s">
        <v>258</v>
      </c>
      <c r="H770" s="158">
        <v>2</v>
      </c>
      <c r="I770" s="159">
        <v>0</v>
      </c>
      <c r="J770" s="159">
        <f t="shared" si="0"/>
        <v>0</v>
      </c>
      <c r="K770" s="156" t="s">
        <v>1812</v>
      </c>
      <c r="L770" s="39"/>
      <c r="M770" s="160" t="s">
        <v>5</v>
      </c>
      <c r="N770" s="161" t="s">
        <v>43</v>
      </c>
      <c r="O770" s="162">
        <v>0.2</v>
      </c>
      <c r="P770" s="162">
        <f t="shared" si="1"/>
        <v>0.4</v>
      </c>
      <c r="Q770" s="162">
        <v>0</v>
      </c>
      <c r="R770" s="162">
        <f t="shared" si="2"/>
        <v>0</v>
      </c>
      <c r="S770" s="162">
        <v>0</v>
      </c>
      <c r="T770" s="163">
        <f t="shared" si="3"/>
        <v>0</v>
      </c>
      <c r="AR770" s="24" t="s">
        <v>155</v>
      </c>
      <c r="AT770" s="24" t="s">
        <v>150</v>
      </c>
      <c r="AU770" s="24" t="s">
        <v>146</v>
      </c>
      <c r="AY770" s="24" t="s">
        <v>145</v>
      </c>
      <c r="BE770" s="164">
        <f t="shared" si="4"/>
        <v>0</v>
      </c>
      <c r="BF770" s="164">
        <f t="shared" si="5"/>
        <v>0</v>
      </c>
      <c r="BG770" s="164">
        <f t="shared" si="6"/>
        <v>0</v>
      </c>
      <c r="BH770" s="164">
        <f t="shared" si="7"/>
        <v>0</v>
      </c>
      <c r="BI770" s="164">
        <f t="shared" si="8"/>
        <v>0</v>
      </c>
      <c r="BJ770" s="24" t="s">
        <v>77</v>
      </c>
      <c r="BK770" s="164">
        <f t="shared" si="9"/>
        <v>0</v>
      </c>
      <c r="BL770" s="24" t="s">
        <v>155</v>
      </c>
      <c r="BM770" s="24" t="s">
        <v>886</v>
      </c>
    </row>
    <row r="771" spans="2:65" s="1" customFormat="1" ht="14.4" customHeight="1">
      <c r="B771" s="153"/>
      <c r="C771" s="187" t="s">
        <v>887</v>
      </c>
      <c r="D771" s="187" t="s">
        <v>250</v>
      </c>
      <c r="E771" s="188" t="s">
        <v>888</v>
      </c>
      <c r="F771" s="189" t="s">
        <v>889</v>
      </c>
      <c r="G771" s="190" t="s">
        <v>258</v>
      </c>
      <c r="H771" s="191">
        <v>2</v>
      </c>
      <c r="I771" s="159">
        <v>0</v>
      </c>
      <c r="J771" s="192">
        <f t="shared" si="0"/>
        <v>0</v>
      </c>
      <c r="K771" s="156" t="s">
        <v>1812</v>
      </c>
      <c r="L771" s="193"/>
      <c r="M771" s="194" t="s">
        <v>5</v>
      </c>
      <c r="N771" s="195" t="s">
        <v>43</v>
      </c>
      <c r="O771" s="162">
        <v>0</v>
      </c>
      <c r="P771" s="162">
        <f t="shared" si="1"/>
        <v>0</v>
      </c>
      <c r="Q771" s="162">
        <v>2.5000000000000001E-4</v>
      </c>
      <c r="R771" s="162">
        <f t="shared" si="2"/>
        <v>5.0000000000000001E-4</v>
      </c>
      <c r="S771" s="162">
        <v>0</v>
      </c>
      <c r="T771" s="163">
        <f t="shared" si="3"/>
        <v>0</v>
      </c>
      <c r="AR771" s="24" t="s">
        <v>198</v>
      </c>
      <c r="AT771" s="24" t="s">
        <v>250</v>
      </c>
      <c r="AU771" s="24" t="s">
        <v>146</v>
      </c>
      <c r="AY771" s="24" t="s">
        <v>145</v>
      </c>
      <c r="BE771" s="164">
        <f t="shared" si="4"/>
        <v>0</v>
      </c>
      <c r="BF771" s="164">
        <f t="shared" si="5"/>
        <v>0</v>
      </c>
      <c r="BG771" s="164">
        <f t="shared" si="6"/>
        <v>0</v>
      </c>
      <c r="BH771" s="164">
        <f t="shared" si="7"/>
        <v>0</v>
      </c>
      <c r="BI771" s="164">
        <f t="shared" si="8"/>
        <v>0</v>
      </c>
      <c r="BJ771" s="24" t="s">
        <v>77</v>
      </c>
      <c r="BK771" s="164">
        <f t="shared" si="9"/>
        <v>0</v>
      </c>
      <c r="BL771" s="24" t="s">
        <v>155</v>
      </c>
      <c r="BM771" s="24" t="s">
        <v>890</v>
      </c>
    </row>
    <row r="772" spans="2:65" s="1" customFormat="1" ht="22.75" customHeight="1">
      <c r="B772" s="153"/>
      <c r="C772" s="154" t="s">
        <v>891</v>
      </c>
      <c r="D772" s="154" t="s">
        <v>150</v>
      </c>
      <c r="E772" s="155" t="s">
        <v>892</v>
      </c>
      <c r="F772" s="156" t="s">
        <v>893</v>
      </c>
      <c r="G772" s="157" t="s">
        <v>258</v>
      </c>
      <c r="H772" s="158">
        <v>3</v>
      </c>
      <c r="I772" s="159">
        <v>0</v>
      </c>
      <c r="J772" s="159">
        <f t="shared" si="0"/>
        <v>0</v>
      </c>
      <c r="K772" s="156" t="s">
        <v>1812</v>
      </c>
      <c r="L772" s="39"/>
      <c r="M772" s="160" t="s">
        <v>5</v>
      </c>
      <c r="N772" s="161" t="s">
        <v>43</v>
      </c>
      <c r="O772" s="162">
        <v>0.08</v>
      </c>
      <c r="P772" s="162">
        <f t="shared" si="1"/>
        <v>0.24</v>
      </c>
      <c r="Q772" s="162">
        <v>0</v>
      </c>
      <c r="R772" s="162">
        <f t="shared" si="2"/>
        <v>0</v>
      </c>
      <c r="S772" s="162">
        <v>0</v>
      </c>
      <c r="T772" s="163">
        <f t="shared" si="3"/>
        <v>0</v>
      </c>
      <c r="AR772" s="24" t="s">
        <v>155</v>
      </c>
      <c r="AT772" s="24" t="s">
        <v>150</v>
      </c>
      <c r="AU772" s="24" t="s">
        <v>146</v>
      </c>
      <c r="AY772" s="24" t="s">
        <v>145</v>
      </c>
      <c r="BE772" s="164">
        <f t="shared" si="4"/>
        <v>0</v>
      </c>
      <c r="BF772" s="164">
        <f t="shared" si="5"/>
        <v>0</v>
      </c>
      <c r="BG772" s="164">
        <f t="shared" si="6"/>
        <v>0</v>
      </c>
      <c r="BH772" s="164">
        <f t="shared" si="7"/>
        <v>0</v>
      </c>
      <c r="BI772" s="164">
        <f t="shared" si="8"/>
        <v>0</v>
      </c>
      <c r="BJ772" s="24" t="s">
        <v>77</v>
      </c>
      <c r="BK772" s="164">
        <f t="shared" si="9"/>
        <v>0</v>
      </c>
      <c r="BL772" s="24" t="s">
        <v>155</v>
      </c>
      <c r="BM772" s="24" t="s">
        <v>894</v>
      </c>
    </row>
    <row r="773" spans="2:65" s="1" customFormat="1" ht="14.4" customHeight="1">
      <c r="B773" s="153"/>
      <c r="C773" s="187" t="s">
        <v>895</v>
      </c>
      <c r="D773" s="187" t="s">
        <v>250</v>
      </c>
      <c r="E773" s="188" t="s">
        <v>896</v>
      </c>
      <c r="F773" s="189" t="s">
        <v>897</v>
      </c>
      <c r="G773" s="190" t="s">
        <v>258</v>
      </c>
      <c r="H773" s="191">
        <v>3</v>
      </c>
      <c r="I773" s="159">
        <v>0</v>
      </c>
      <c r="J773" s="192">
        <f t="shared" si="0"/>
        <v>0</v>
      </c>
      <c r="K773" s="189" t="s">
        <v>5</v>
      </c>
      <c r="L773" s="193"/>
      <c r="M773" s="194" t="s">
        <v>5</v>
      </c>
      <c r="N773" s="195" t="s">
        <v>43</v>
      </c>
      <c r="O773" s="162">
        <v>0</v>
      </c>
      <c r="P773" s="162">
        <f t="shared" si="1"/>
        <v>0</v>
      </c>
      <c r="Q773" s="162">
        <v>5.0000000000000002E-5</v>
      </c>
      <c r="R773" s="162">
        <f t="shared" si="2"/>
        <v>1.5000000000000001E-4</v>
      </c>
      <c r="S773" s="162">
        <v>0</v>
      </c>
      <c r="T773" s="163">
        <f t="shared" si="3"/>
        <v>0</v>
      </c>
      <c r="AR773" s="24" t="s">
        <v>198</v>
      </c>
      <c r="AT773" s="24" t="s">
        <v>250</v>
      </c>
      <c r="AU773" s="24" t="s">
        <v>146</v>
      </c>
      <c r="AY773" s="24" t="s">
        <v>145</v>
      </c>
      <c r="BE773" s="164">
        <f t="shared" si="4"/>
        <v>0</v>
      </c>
      <c r="BF773" s="164">
        <f t="shared" si="5"/>
        <v>0</v>
      </c>
      <c r="BG773" s="164">
        <f t="shared" si="6"/>
        <v>0</v>
      </c>
      <c r="BH773" s="164">
        <f t="shared" si="7"/>
        <v>0</v>
      </c>
      <c r="BI773" s="164">
        <f t="shared" si="8"/>
        <v>0</v>
      </c>
      <c r="BJ773" s="24" t="s">
        <v>77</v>
      </c>
      <c r="BK773" s="164">
        <f t="shared" si="9"/>
        <v>0</v>
      </c>
      <c r="BL773" s="24" t="s">
        <v>155</v>
      </c>
      <c r="BM773" s="24" t="s">
        <v>898</v>
      </c>
    </row>
    <row r="774" spans="2:65" s="1" customFormat="1" ht="22.75" customHeight="1">
      <c r="B774" s="153"/>
      <c r="C774" s="154" t="s">
        <v>899</v>
      </c>
      <c r="D774" s="154" t="s">
        <v>150</v>
      </c>
      <c r="E774" s="155" t="s">
        <v>900</v>
      </c>
      <c r="F774" s="156" t="s">
        <v>901</v>
      </c>
      <c r="G774" s="157" t="s">
        <v>258</v>
      </c>
      <c r="H774" s="158">
        <v>1</v>
      </c>
      <c r="I774" s="159">
        <v>0</v>
      </c>
      <c r="J774" s="159">
        <f t="shared" si="0"/>
        <v>0</v>
      </c>
      <c r="K774" s="156" t="s">
        <v>5</v>
      </c>
      <c r="L774" s="39"/>
      <c r="M774" s="160" t="s">
        <v>5</v>
      </c>
      <c r="N774" s="161" t="s">
        <v>43</v>
      </c>
      <c r="O774" s="162">
        <v>0</v>
      </c>
      <c r="P774" s="162">
        <f t="shared" si="1"/>
        <v>0</v>
      </c>
      <c r="Q774" s="162">
        <v>0</v>
      </c>
      <c r="R774" s="162">
        <f t="shared" si="2"/>
        <v>0</v>
      </c>
      <c r="S774" s="162">
        <v>0</v>
      </c>
      <c r="T774" s="163">
        <f t="shared" si="3"/>
        <v>0</v>
      </c>
      <c r="AR774" s="24" t="s">
        <v>155</v>
      </c>
      <c r="AT774" s="24" t="s">
        <v>150</v>
      </c>
      <c r="AU774" s="24" t="s">
        <v>146</v>
      </c>
      <c r="AY774" s="24" t="s">
        <v>145</v>
      </c>
      <c r="BE774" s="164">
        <f t="shared" si="4"/>
        <v>0</v>
      </c>
      <c r="BF774" s="164">
        <f t="shared" si="5"/>
        <v>0</v>
      </c>
      <c r="BG774" s="164">
        <f t="shared" si="6"/>
        <v>0</v>
      </c>
      <c r="BH774" s="164">
        <f t="shared" si="7"/>
        <v>0</v>
      </c>
      <c r="BI774" s="164">
        <f t="shared" si="8"/>
        <v>0</v>
      </c>
      <c r="BJ774" s="24" t="s">
        <v>77</v>
      </c>
      <c r="BK774" s="164">
        <f t="shared" si="9"/>
        <v>0</v>
      </c>
      <c r="BL774" s="24" t="s">
        <v>155</v>
      </c>
      <c r="BM774" s="24" t="s">
        <v>902</v>
      </c>
    </row>
    <row r="775" spans="2:65" s="1" customFormat="1" ht="14.4" customHeight="1">
      <c r="B775" s="153"/>
      <c r="C775" s="154" t="s">
        <v>903</v>
      </c>
      <c r="D775" s="154" t="s">
        <v>150</v>
      </c>
      <c r="E775" s="155" t="s">
        <v>904</v>
      </c>
      <c r="F775" s="156" t="s">
        <v>905</v>
      </c>
      <c r="G775" s="157" t="s">
        <v>258</v>
      </c>
      <c r="H775" s="158">
        <v>1</v>
      </c>
      <c r="I775" s="159">
        <v>0</v>
      </c>
      <c r="J775" s="159">
        <f t="shared" si="0"/>
        <v>0</v>
      </c>
      <c r="K775" s="156" t="s">
        <v>5</v>
      </c>
      <c r="L775" s="39"/>
      <c r="M775" s="160" t="s">
        <v>5</v>
      </c>
      <c r="N775" s="161" t="s">
        <v>43</v>
      </c>
      <c r="O775" s="162">
        <v>0</v>
      </c>
      <c r="P775" s="162">
        <f t="shared" si="1"/>
        <v>0</v>
      </c>
      <c r="Q775" s="162">
        <v>0</v>
      </c>
      <c r="R775" s="162">
        <f t="shared" si="2"/>
        <v>0</v>
      </c>
      <c r="S775" s="162">
        <v>0</v>
      </c>
      <c r="T775" s="163">
        <f t="shared" si="3"/>
        <v>0</v>
      </c>
      <c r="AR775" s="24" t="s">
        <v>155</v>
      </c>
      <c r="AT775" s="24" t="s">
        <v>150</v>
      </c>
      <c r="AU775" s="24" t="s">
        <v>146</v>
      </c>
      <c r="AY775" s="24" t="s">
        <v>145</v>
      </c>
      <c r="BE775" s="164">
        <f t="shared" si="4"/>
        <v>0</v>
      </c>
      <c r="BF775" s="164">
        <f t="shared" si="5"/>
        <v>0</v>
      </c>
      <c r="BG775" s="164">
        <f t="shared" si="6"/>
        <v>0</v>
      </c>
      <c r="BH775" s="164">
        <f t="shared" si="7"/>
        <v>0</v>
      </c>
      <c r="BI775" s="164">
        <f t="shared" si="8"/>
        <v>0</v>
      </c>
      <c r="BJ775" s="24" t="s">
        <v>77</v>
      </c>
      <c r="BK775" s="164">
        <f t="shared" si="9"/>
        <v>0</v>
      </c>
      <c r="BL775" s="24" t="s">
        <v>155</v>
      </c>
      <c r="BM775" s="24" t="s">
        <v>906</v>
      </c>
    </row>
    <row r="776" spans="2:65" s="11" customFormat="1">
      <c r="B776" s="165"/>
      <c r="D776" s="166" t="s">
        <v>157</v>
      </c>
      <c r="E776" s="167" t="s">
        <v>5</v>
      </c>
      <c r="F776" s="168" t="s">
        <v>907</v>
      </c>
      <c r="H776" s="169">
        <v>1</v>
      </c>
      <c r="L776" s="165"/>
      <c r="M776" s="170"/>
      <c r="N776" s="171"/>
      <c r="O776" s="171"/>
      <c r="P776" s="171"/>
      <c r="Q776" s="171"/>
      <c r="R776" s="171"/>
      <c r="S776" s="171"/>
      <c r="T776" s="172"/>
      <c r="AT776" s="167" t="s">
        <v>157</v>
      </c>
      <c r="AU776" s="167" t="s">
        <v>146</v>
      </c>
      <c r="AV776" s="11" t="s">
        <v>80</v>
      </c>
      <c r="AW776" s="11" t="s">
        <v>35</v>
      </c>
      <c r="AX776" s="11" t="s">
        <v>77</v>
      </c>
      <c r="AY776" s="167" t="s">
        <v>145</v>
      </c>
    </row>
    <row r="777" spans="2:65" s="1" customFormat="1" ht="14.4" customHeight="1">
      <c r="B777" s="153"/>
      <c r="C777" s="154" t="s">
        <v>908</v>
      </c>
      <c r="D777" s="154" t="s">
        <v>150</v>
      </c>
      <c r="E777" s="155" t="s">
        <v>909</v>
      </c>
      <c r="F777" s="156" t="s">
        <v>910</v>
      </c>
      <c r="G777" s="157" t="s">
        <v>258</v>
      </c>
      <c r="H777" s="158">
        <v>1</v>
      </c>
      <c r="I777" s="159">
        <v>0</v>
      </c>
      <c r="J777" s="159">
        <f>ROUND(I777*H777,2)</f>
        <v>0</v>
      </c>
      <c r="K777" s="156" t="s">
        <v>5</v>
      </c>
      <c r="L777" s="39"/>
      <c r="M777" s="160" t="s">
        <v>5</v>
      </c>
      <c r="N777" s="161" t="s">
        <v>43</v>
      </c>
      <c r="O777" s="162">
        <v>0</v>
      </c>
      <c r="P777" s="162">
        <f>O777*H777</f>
        <v>0</v>
      </c>
      <c r="Q777" s="162">
        <v>0</v>
      </c>
      <c r="R777" s="162">
        <f>Q777*H777</f>
        <v>0</v>
      </c>
      <c r="S777" s="162">
        <v>0</v>
      </c>
      <c r="T777" s="163">
        <f>S777*H777</f>
        <v>0</v>
      </c>
      <c r="AR777" s="24" t="s">
        <v>155</v>
      </c>
      <c r="AT777" s="24" t="s">
        <v>150</v>
      </c>
      <c r="AU777" s="24" t="s">
        <v>146</v>
      </c>
      <c r="AY777" s="24" t="s">
        <v>145</v>
      </c>
      <c r="BE777" s="164">
        <f>IF(N777="základní",J777,0)</f>
        <v>0</v>
      </c>
      <c r="BF777" s="164">
        <f>IF(N777="snížená",J777,0)</f>
        <v>0</v>
      </c>
      <c r="BG777" s="164">
        <f>IF(N777="zákl. přenesená",J777,0)</f>
        <v>0</v>
      </c>
      <c r="BH777" s="164">
        <f>IF(N777="sníž. přenesená",J777,0)</f>
        <v>0</v>
      </c>
      <c r="BI777" s="164">
        <f>IF(N777="nulová",J777,0)</f>
        <v>0</v>
      </c>
      <c r="BJ777" s="24" t="s">
        <v>77</v>
      </c>
      <c r="BK777" s="164">
        <f>ROUND(I777*H777,2)</f>
        <v>0</v>
      </c>
      <c r="BL777" s="24" t="s">
        <v>155</v>
      </c>
      <c r="BM777" s="24" t="s">
        <v>911</v>
      </c>
    </row>
    <row r="778" spans="2:65" s="1" customFormat="1" ht="22.75" customHeight="1">
      <c r="B778" s="153"/>
      <c r="C778" s="154" t="s">
        <v>912</v>
      </c>
      <c r="D778" s="154" t="s">
        <v>150</v>
      </c>
      <c r="E778" s="155" t="s">
        <v>913</v>
      </c>
      <c r="F778" s="156" t="s">
        <v>914</v>
      </c>
      <c r="G778" s="157" t="s">
        <v>258</v>
      </c>
      <c r="H778" s="158">
        <v>1</v>
      </c>
      <c r="I778" s="159">
        <v>0</v>
      </c>
      <c r="J778" s="159">
        <f>ROUND(I778*H778,2)</f>
        <v>0</v>
      </c>
      <c r="K778" s="156" t="s">
        <v>5</v>
      </c>
      <c r="L778" s="39"/>
      <c r="M778" s="160" t="s">
        <v>5</v>
      </c>
      <c r="N778" s="161" t="s">
        <v>43</v>
      </c>
      <c r="O778" s="162">
        <v>0</v>
      </c>
      <c r="P778" s="162">
        <f>O778*H778</f>
        <v>0</v>
      </c>
      <c r="Q778" s="162">
        <v>0</v>
      </c>
      <c r="R778" s="162">
        <f>Q778*H778</f>
        <v>0</v>
      </c>
      <c r="S778" s="162">
        <v>0</v>
      </c>
      <c r="T778" s="163">
        <f>S778*H778</f>
        <v>0</v>
      </c>
      <c r="AR778" s="24" t="s">
        <v>155</v>
      </c>
      <c r="AT778" s="24" t="s">
        <v>150</v>
      </c>
      <c r="AU778" s="24" t="s">
        <v>146</v>
      </c>
      <c r="AY778" s="24" t="s">
        <v>145</v>
      </c>
      <c r="BE778" s="164">
        <f>IF(N778="základní",J778,0)</f>
        <v>0</v>
      </c>
      <c r="BF778" s="164">
        <f>IF(N778="snížená",J778,0)</f>
        <v>0</v>
      </c>
      <c r="BG778" s="164">
        <f>IF(N778="zákl. přenesená",J778,0)</f>
        <v>0</v>
      </c>
      <c r="BH778" s="164">
        <f>IF(N778="sníž. přenesená",J778,0)</f>
        <v>0</v>
      </c>
      <c r="BI778" s="164">
        <f>IF(N778="nulová",J778,0)</f>
        <v>0</v>
      </c>
      <c r="BJ778" s="24" t="s">
        <v>77</v>
      </c>
      <c r="BK778" s="164">
        <f>ROUND(I778*H778,2)</f>
        <v>0</v>
      </c>
      <c r="BL778" s="24" t="s">
        <v>155</v>
      </c>
      <c r="BM778" s="24" t="s">
        <v>915</v>
      </c>
    </row>
    <row r="779" spans="2:65" s="1" customFormat="1" ht="14.4" customHeight="1">
      <c r="B779" s="153"/>
      <c r="C779" s="154" t="s">
        <v>916</v>
      </c>
      <c r="D779" s="154" t="s">
        <v>150</v>
      </c>
      <c r="E779" s="155" t="s">
        <v>917</v>
      </c>
      <c r="F779" s="156" t="s">
        <v>918</v>
      </c>
      <c r="G779" s="157" t="s">
        <v>258</v>
      </c>
      <c r="H779" s="158">
        <v>3</v>
      </c>
      <c r="I779" s="159">
        <v>0</v>
      </c>
      <c r="J779" s="159">
        <f>ROUND(I779*H779,2)</f>
        <v>0</v>
      </c>
      <c r="K779" s="156" t="s">
        <v>1812</v>
      </c>
      <c r="L779" s="39"/>
      <c r="M779" s="160" t="s">
        <v>5</v>
      </c>
      <c r="N779" s="161" t="s">
        <v>43</v>
      </c>
      <c r="O779" s="162">
        <v>2.5000000000000001E-2</v>
      </c>
      <c r="P779" s="162">
        <f>O779*H779</f>
        <v>7.5000000000000011E-2</v>
      </c>
      <c r="Q779" s="162">
        <v>0</v>
      </c>
      <c r="R779" s="162">
        <f>Q779*H779</f>
        <v>0</v>
      </c>
      <c r="S779" s="162">
        <v>0</v>
      </c>
      <c r="T779" s="163">
        <f>S779*H779</f>
        <v>0</v>
      </c>
      <c r="AR779" s="24" t="s">
        <v>155</v>
      </c>
      <c r="AT779" s="24" t="s">
        <v>150</v>
      </c>
      <c r="AU779" s="24" t="s">
        <v>146</v>
      </c>
      <c r="AY779" s="24" t="s">
        <v>145</v>
      </c>
      <c r="BE779" s="164">
        <f>IF(N779="základní",J779,0)</f>
        <v>0</v>
      </c>
      <c r="BF779" s="164">
        <f>IF(N779="snížená",J779,0)</f>
        <v>0</v>
      </c>
      <c r="BG779" s="164">
        <f>IF(N779="zákl. přenesená",J779,0)</f>
        <v>0</v>
      </c>
      <c r="BH779" s="164">
        <f>IF(N779="sníž. přenesená",J779,0)</f>
        <v>0</v>
      </c>
      <c r="BI779" s="164">
        <f>IF(N779="nulová",J779,0)</f>
        <v>0</v>
      </c>
      <c r="BJ779" s="24" t="s">
        <v>77</v>
      </c>
      <c r="BK779" s="164">
        <f>ROUND(I779*H779,2)</f>
        <v>0</v>
      </c>
      <c r="BL779" s="24" t="s">
        <v>155</v>
      </c>
      <c r="BM779" s="24" t="s">
        <v>919</v>
      </c>
    </row>
    <row r="780" spans="2:65" s="1" customFormat="1" ht="22.75" customHeight="1">
      <c r="B780" s="153"/>
      <c r="C780" s="187" t="s">
        <v>920</v>
      </c>
      <c r="D780" s="187" t="s">
        <v>250</v>
      </c>
      <c r="E780" s="188" t="s">
        <v>921</v>
      </c>
      <c r="F780" s="189" t="s">
        <v>922</v>
      </c>
      <c r="G780" s="190" t="s">
        <v>258</v>
      </c>
      <c r="H780" s="191">
        <v>3</v>
      </c>
      <c r="I780" s="159">
        <v>0</v>
      </c>
      <c r="J780" s="192">
        <f>ROUND(I780*H780,2)</f>
        <v>0</v>
      </c>
      <c r="K780" s="156" t="s">
        <v>1812</v>
      </c>
      <c r="L780" s="193"/>
      <c r="M780" s="194" t="s">
        <v>5</v>
      </c>
      <c r="N780" s="195" t="s">
        <v>43</v>
      </c>
      <c r="O780" s="162">
        <v>0</v>
      </c>
      <c r="P780" s="162">
        <f>O780*H780</f>
        <v>0</v>
      </c>
      <c r="Q780" s="162">
        <v>0</v>
      </c>
      <c r="R780" s="162">
        <f>Q780*H780</f>
        <v>0</v>
      </c>
      <c r="S780" s="162">
        <v>0</v>
      </c>
      <c r="T780" s="163">
        <f>S780*H780</f>
        <v>0</v>
      </c>
      <c r="AR780" s="24" t="s">
        <v>198</v>
      </c>
      <c r="AT780" s="24" t="s">
        <v>250</v>
      </c>
      <c r="AU780" s="24" t="s">
        <v>146</v>
      </c>
      <c r="AY780" s="24" t="s">
        <v>145</v>
      </c>
      <c r="BE780" s="164">
        <f>IF(N780="základní",J780,0)</f>
        <v>0</v>
      </c>
      <c r="BF780" s="164">
        <f>IF(N780="snížená",J780,0)</f>
        <v>0</v>
      </c>
      <c r="BG780" s="164">
        <f>IF(N780="zákl. přenesená",J780,0)</f>
        <v>0</v>
      </c>
      <c r="BH780" s="164">
        <f>IF(N780="sníž. přenesená",J780,0)</f>
        <v>0</v>
      </c>
      <c r="BI780" s="164">
        <f>IF(N780="nulová",J780,0)</f>
        <v>0</v>
      </c>
      <c r="BJ780" s="24" t="s">
        <v>77</v>
      </c>
      <c r="BK780" s="164">
        <f>ROUND(I780*H780,2)</f>
        <v>0</v>
      </c>
      <c r="BL780" s="24" t="s">
        <v>155</v>
      </c>
      <c r="BM780" s="24" t="s">
        <v>923</v>
      </c>
    </row>
    <row r="781" spans="2:65" s="1" customFormat="1" ht="22.75" customHeight="1">
      <c r="B781" s="153"/>
      <c r="C781" s="154" t="s">
        <v>924</v>
      </c>
      <c r="D781" s="154" t="s">
        <v>150</v>
      </c>
      <c r="E781" s="155" t="s">
        <v>925</v>
      </c>
      <c r="F781" s="156" t="s">
        <v>926</v>
      </c>
      <c r="G781" s="157" t="s">
        <v>195</v>
      </c>
      <c r="H781" s="158">
        <v>272.20400000000001</v>
      </c>
      <c r="I781" s="159">
        <v>0</v>
      </c>
      <c r="J781" s="159">
        <f>ROUND(I781*H781,2)</f>
        <v>0</v>
      </c>
      <c r="K781" s="156" t="s">
        <v>1812</v>
      </c>
      <c r="L781" s="39"/>
      <c r="M781" s="160" t="s">
        <v>5</v>
      </c>
      <c r="N781" s="161" t="s">
        <v>43</v>
      </c>
      <c r="O781" s="162">
        <v>0.08</v>
      </c>
      <c r="P781" s="162">
        <f>O781*H781</f>
        <v>21.776320000000002</v>
      </c>
      <c r="Q781" s="162">
        <v>2.42E-4</v>
      </c>
      <c r="R781" s="162">
        <f>Q781*H781</f>
        <v>6.5873368000000002E-2</v>
      </c>
      <c r="S781" s="162">
        <v>0</v>
      </c>
      <c r="T781" s="163">
        <f>S781*H781</f>
        <v>0</v>
      </c>
      <c r="AR781" s="24" t="s">
        <v>155</v>
      </c>
      <c r="AT781" s="24" t="s">
        <v>150</v>
      </c>
      <c r="AU781" s="24" t="s">
        <v>146</v>
      </c>
      <c r="AY781" s="24" t="s">
        <v>145</v>
      </c>
      <c r="BE781" s="164">
        <f>IF(N781="základní",J781,0)</f>
        <v>0</v>
      </c>
      <c r="BF781" s="164">
        <f>IF(N781="snížená",J781,0)</f>
        <v>0</v>
      </c>
      <c r="BG781" s="164">
        <f>IF(N781="zákl. přenesená",J781,0)</f>
        <v>0</v>
      </c>
      <c r="BH781" s="164">
        <f>IF(N781="sníž. přenesená",J781,0)</f>
        <v>0</v>
      </c>
      <c r="BI781" s="164">
        <f>IF(N781="nulová",J781,0)</f>
        <v>0</v>
      </c>
      <c r="BJ781" s="24" t="s">
        <v>77</v>
      </c>
      <c r="BK781" s="164">
        <f>ROUND(I781*H781,2)</f>
        <v>0</v>
      </c>
      <c r="BL781" s="24" t="s">
        <v>155</v>
      </c>
      <c r="BM781" s="24" t="s">
        <v>927</v>
      </c>
    </row>
    <row r="782" spans="2:65" s="11" customFormat="1">
      <c r="B782" s="165"/>
      <c r="D782" s="166" t="s">
        <v>157</v>
      </c>
      <c r="E782" s="167" t="s">
        <v>5</v>
      </c>
      <c r="F782" s="168" t="s">
        <v>928</v>
      </c>
      <c r="H782" s="169">
        <v>205.524</v>
      </c>
      <c r="L782" s="165"/>
      <c r="M782" s="170"/>
      <c r="N782" s="171"/>
      <c r="O782" s="171"/>
      <c r="P782" s="171"/>
      <c r="Q782" s="171"/>
      <c r="R782" s="171"/>
      <c r="S782" s="171"/>
      <c r="T782" s="172"/>
      <c r="AT782" s="167" t="s">
        <v>157</v>
      </c>
      <c r="AU782" s="167" t="s">
        <v>146</v>
      </c>
      <c r="AV782" s="11" t="s">
        <v>80</v>
      </c>
      <c r="AW782" s="11" t="s">
        <v>35</v>
      </c>
      <c r="AX782" s="11" t="s">
        <v>72</v>
      </c>
      <c r="AY782" s="167" t="s">
        <v>145</v>
      </c>
    </row>
    <row r="783" spans="2:65" s="11" customFormat="1">
      <c r="B783" s="165"/>
      <c r="D783" s="166" t="s">
        <v>157</v>
      </c>
      <c r="E783" s="167" t="s">
        <v>5</v>
      </c>
      <c r="F783" s="168" t="s">
        <v>929</v>
      </c>
      <c r="H783" s="169">
        <v>35.729999999999997</v>
      </c>
      <c r="L783" s="165"/>
      <c r="M783" s="170"/>
      <c r="N783" s="171"/>
      <c r="O783" s="171"/>
      <c r="P783" s="171"/>
      <c r="Q783" s="171"/>
      <c r="R783" s="171"/>
      <c r="S783" s="171"/>
      <c r="T783" s="172"/>
      <c r="AT783" s="167" t="s">
        <v>157</v>
      </c>
      <c r="AU783" s="167" t="s">
        <v>146</v>
      </c>
      <c r="AV783" s="11" t="s">
        <v>80</v>
      </c>
      <c r="AW783" s="11" t="s">
        <v>35</v>
      </c>
      <c r="AX783" s="11" t="s">
        <v>72</v>
      </c>
      <c r="AY783" s="167" t="s">
        <v>145</v>
      </c>
    </row>
    <row r="784" spans="2:65" s="12" customFormat="1">
      <c r="B784" s="173"/>
      <c r="D784" s="166" t="s">
        <v>157</v>
      </c>
      <c r="E784" s="174" t="s">
        <v>5</v>
      </c>
      <c r="F784" s="175" t="s">
        <v>930</v>
      </c>
      <c r="H784" s="176">
        <v>241.25399999999999</v>
      </c>
      <c r="L784" s="173"/>
      <c r="M784" s="177"/>
      <c r="N784" s="178"/>
      <c r="O784" s="178"/>
      <c r="P784" s="178"/>
      <c r="Q784" s="178"/>
      <c r="R784" s="178"/>
      <c r="S784" s="178"/>
      <c r="T784" s="179"/>
      <c r="AT784" s="174" t="s">
        <v>157</v>
      </c>
      <c r="AU784" s="174" t="s">
        <v>146</v>
      </c>
      <c r="AV784" s="12" t="s">
        <v>146</v>
      </c>
      <c r="AW784" s="12" t="s">
        <v>35</v>
      </c>
      <c r="AX784" s="12" t="s">
        <v>72</v>
      </c>
      <c r="AY784" s="174" t="s">
        <v>145</v>
      </c>
    </row>
    <row r="785" spans="2:65" s="11" customFormat="1">
      <c r="B785" s="165"/>
      <c r="D785" s="166" t="s">
        <v>157</v>
      </c>
      <c r="E785" s="167" t="s">
        <v>5</v>
      </c>
      <c r="F785" s="168" t="s">
        <v>931</v>
      </c>
      <c r="H785" s="169">
        <v>30.95</v>
      </c>
      <c r="L785" s="165"/>
      <c r="M785" s="170"/>
      <c r="N785" s="171"/>
      <c r="O785" s="171"/>
      <c r="P785" s="171"/>
      <c r="Q785" s="171"/>
      <c r="R785" s="171"/>
      <c r="S785" s="171"/>
      <c r="T785" s="172"/>
      <c r="AT785" s="167" t="s">
        <v>157</v>
      </c>
      <c r="AU785" s="167" t="s">
        <v>146</v>
      </c>
      <c r="AV785" s="11" t="s">
        <v>80</v>
      </c>
      <c r="AW785" s="11" t="s">
        <v>35</v>
      </c>
      <c r="AX785" s="11" t="s">
        <v>72</v>
      </c>
      <c r="AY785" s="167" t="s">
        <v>145</v>
      </c>
    </row>
    <row r="786" spans="2:65" s="12" customFormat="1">
      <c r="B786" s="173"/>
      <c r="D786" s="166" t="s">
        <v>157</v>
      </c>
      <c r="E786" s="174" t="s">
        <v>5</v>
      </c>
      <c r="F786" s="175" t="s">
        <v>932</v>
      </c>
      <c r="H786" s="176">
        <v>30.95</v>
      </c>
      <c r="L786" s="173"/>
      <c r="M786" s="177"/>
      <c r="N786" s="178"/>
      <c r="O786" s="178"/>
      <c r="P786" s="178"/>
      <c r="Q786" s="178"/>
      <c r="R786" s="178"/>
      <c r="S786" s="178"/>
      <c r="T786" s="179"/>
      <c r="AT786" s="174" t="s">
        <v>157</v>
      </c>
      <c r="AU786" s="174" t="s">
        <v>146</v>
      </c>
      <c r="AV786" s="12" t="s">
        <v>146</v>
      </c>
      <c r="AW786" s="12" t="s">
        <v>35</v>
      </c>
      <c r="AX786" s="12" t="s">
        <v>72</v>
      </c>
      <c r="AY786" s="174" t="s">
        <v>145</v>
      </c>
    </row>
    <row r="787" spans="2:65" s="13" customFormat="1">
      <c r="B787" s="180"/>
      <c r="D787" s="166" t="s">
        <v>157</v>
      </c>
      <c r="E787" s="181" t="s">
        <v>5</v>
      </c>
      <c r="F787" s="182" t="s">
        <v>933</v>
      </c>
      <c r="H787" s="183">
        <v>272.20400000000001</v>
      </c>
      <c r="L787" s="180"/>
      <c r="M787" s="184"/>
      <c r="N787" s="185"/>
      <c r="O787" s="185"/>
      <c r="P787" s="185"/>
      <c r="Q787" s="185"/>
      <c r="R787" s="185"/>
      <c r="S787" s="185"/>
      <c r="T787" s="186"/>
      <c r="AT787" s="181" t="s">
        <v>157</v>
      </c>
      <c r="AU787" s="181" t="s">
        <v>146</v>
      </c>
      <c r="AV787" s="13" t="s">
        <v>155</v>
      </c>
      <c r="AW787" s="13" t="s">
        <v>35</v>
      </c>
      <c r="AX787" s="13" t="s">
        <v>77</v>
      </c>
      <c r="AY787" s="181" t="s">
        <v>145</v>
      </c>
    </row>
    <row r="788" spans="2:65" s="1" customFormat="1" ht="22.75" customHeight="1">
      <c r="B788" s="153"/>
      <c r="C788" s="154" t="s">
        <v>934</v>
      </c>
      <c r="D788" s="154" t="s">
        <v>150</v>
      </c>
      <c r="E788" s="155" t="s">
        <v>935</v>
      </c>
      <c r="F788" s="156" t="s">
        <v>936</v>
      </c>
      <c r="G788" s="157" t="s">
        <v>195</v>
      </c>
      <c r="H788" s="158">
        <v>272.20400000000001</v>
      </c>
      <c r="I788" s="159">
        <v>0</v>
      </c>
      <c r="J788" s="159">
        <f>ROUND(I788*H788,2)</f>
        <v>0</v>
      </c>
      <c r="K788" s="156" t="s">
        <v>1812</v>
      </c>
      <c r="L788" s="39"/>
      <c r="M788" s="160" t="s">
        <v>5</v>
      </c>
      <c r="N788" s="161" t="s">
        <v>43</v>
      </c>
      <c r="O788" s="162">
        <v>0.06</v>
      </c>
      <c r="P788" s="162">
        <f>O788*H788</f>
        <v>16.332239999999999</v>
      </c>
      <c r="Q788" s="162">
        <v>1.21E-4</v>
      </c>
      <c r="R788" s="162">
        <f>Q788*H788</f>
        <v>3.2936684000000001E-2</v>
      </c>
      <c r="S788" s="162">
        <v>0</v>
      </c>
      <c r="T788" s="163">
        <f>S788*H788</f>
        <v>0</v>
      </c>
      <c r="AR788" s="24" t="s">
        <v>155</v>
      </c>
      <c r="AT788" s="24" t="s">
        <v>150</v>
      </c>
      <c r="AU788" s="24" t="s">
        <v>146</v>
      </c>
      <c r="AY788" s="24" t="s">
        <v>145</v>
      </c>
      <c r="BE788" s="164">
        <f>IF(N788="základní",J788,0)</f>
        <v>0</v>
      </c>
      <c r="BF788" s="164">
        <f>IF(N788="snížená",J788,0)</f>
        <v>0</v>
      </c>
      <c r="BG788" s="164">
        <f>IF(N788="zákl. přenesená",J788,0)</f>
        <v>0</v>
      </c>
      <c r="BH788" s="164">
        <f>IF(N788="sníž. přenesená",J788,0)</f>
        <v>0</v>
      </c>
      <c r="BI788" s="164">
        <f>IF(N788="nulová",J788,0)</f>
        <v>0</v>
      </c>
      <c r="BJ788" s="24" t="s">
        <v>77</v>
      </c>
      <c r="BK788" s="164">
        <f>ROUND(I788*H788,2)</f>
        <v>0</v>
      </c>
      <c r="BL788" s="24" t="s">
        <v>155</v>
      </c>
      <c r="BM788" s="24" t="s">
        <v>937</v>
      </c>
    </row>
    <row r="789" spans="2:65" s="11" customFormat="1">
      <c r="B789" s="165"/>
      <c r="D789" s="166" t="s">
        <v>157</v>
      </c>
      <c r="E789" s="167" t="s">
        <v>5</v>
      </c>
      <c r="F789" s="168" t="s">
        <v>928</v>
      </c>
      <c r="H789" s="169">
        <v>205.524</v>
      </c>
      <c r="L789" s="165"/>
      <c r="M789" s="170"/>
      <c r="N789" s="171"/>
      <c r="O789" s="171"/>
      <c r="P789" s="171"/>
      <c r="Q789" s="171"/>
      <c r="R789" s="171"/>
      <c r="S789" s="171"/>
      <c r="T789" s="172"/>
      <c r="AT789" s="167" t="s">
        <v>157</v>
      </c>
      <c r="AU789" s="167" t="s">
        <v>146</v>
      </c>
      <c r="AV789" s="11" t="s">
        <v>80</v>
      </c>
      <c r="AW789" s="11" t="s">
        <v>35</v>
      </c>
      <c r="AX789" s="11" t="s">
        <v>72</v>
      </c>
      <c r="AY789" s="167" t="s">
        <v>145</v>
      </c>
    </row>
    <row r="790" spans="2:65" s="11" customFormat="1">
      <c r="B790" s="165"/>
      <c r="D790" s="166" t="s">
        <v>157</v>
      </c>
      <c r="E790" s="167" t="s">
        <v>5</v>
      </c>
      <c r="F790" s="168" t="s">
        <v>929</v>
      </c>
      <c r="H790" s="169">
        <v>35.729999999999997</v>
      </c>
      <c r="L790" s="165"/>
      <c r="M790" s="170"/>
      <c r="N790" s="171"/>
      <c r="O790" s="171"/>
      <c r="P790" s="171"/>
      <c r="Q790" s="171"/>
      <c r="R790" s="171"/>
      <c r="S790" s="171"/>
      <c r="T790" s="172"/>
      <c r="AT790" s="167" t="s">
        <v>157</v>
      </c>
      <c r="AU790" s="167" t="s">
        <v>146</v>
      </c>
      <c r="AV790" s="11" t="s">
        <v>80</v>
      </c>
      <c r="AW790" s="11" t="s">
        <v>35</v>
      </c>
      <c r="AX790" s="11" t="s">
        <v>72</v>
      </c>
      <c r="AY790" s="167" t="s">
        <v>145</v>
      </c>
    </row>
    <row r="791" spans="2:65" s="12" customFormat="1">
      <c r="B791" s="173"/>
      <c r="D791" s="166" t="s">
        <v>157</v>
      </c>
      <c r="E791" s="174" t="s">
        <v>5</v>
      </c>
      <c r="F791" s="175" t="s">
        <v>930</v>
      </c>
      <c r="H791" s="176">
        <v>241.25399999999999</v>
      </c>
      <c r="L791" s="173"/>
      <c r="M791" s="177"/>
      <c r="N791" s="178"/>
      <c r="O791" s="178"/>
      <c r="P791" s="178"/>
      <c r="Q791" s="178"/>
      <c r="R791" s="178"/>
      <c r="S791" s="178"/>
      <c r="T791" s="179"/>
      <c r="AT791" s="174" t="s">
        <v>157</v>
      </c>
      <c r="AU791" s="174" t="s">
        <v>146</v>
      </c>
      <c r="AV791" s="12" t="s">
        <v>146</v>
      </c>
      <c r="AW791" s="12" t="s">
        <v>35</v>
      </c>
      <c r="AX791" s="12" t="s">
        <v>72</v>
      </c>
      <c r="AY791" s="174" t="s">
        <v>145</v>
      </c>
    </row>
    <row r="792" spans="2:65" s="11" customFormat="1">
      <c r="B792" s="165"/>
      <c r="D792" s="166" t="s">
        <v>157</v>
      </c>
      <c r="E792" s="167" t="s">
        <v>5</v>
      </c>
      <c r="F792" s="168" t="s">
        <v>931</v>
      </c>
      <c r="H792" s="169">
        <v>30.95</v>
      </c>
      <c r="L792" s="165"/>
      <c r="M792" s="170"/>
      <c r="N792" s="171"/>
      <c r="O792" s="171"/>
      <c r="P792" s="171"/>
      <c r="Q792" s="171"/>
      <c r="R792" s="171"/>
      <c r="S792" s="171"/>
      <c r="T792" s="172"/>
      <c r="AT792" s="167" t="s">
        <v>157</v>
      </c>
      <c r="AU792" s="167" t="s">
        <v>146</v>
      </c>
      <c r="AV792" s="11" t="s">
        <v>80</v>
      </c>
      <c r="AW792" s="11" t="s">
        <v>35</v>
      </c>
      <c r="AX792" s="11" t="s">
        <v>72</v>
      </c>
      <c r="AY792" s="167" t="s">
        <v>145</v>
      </c>
    </row>
    <row r="793" spans="2:65" s="12" customFormat="1">
      <c r="B793" s="173"/>
      <c r="D793" s="166" t="s">
        <v>157</v>
      </c>
      <c r="E793" s="174" t="s">
        <v>5</v>
      </c>
      <c r="F793" s="175" t="s">
        <v>932</v>
      </c>
      <c r="H793" s="176">
        <v>30.95</v>
      </c>
      <c r="L793" s="173"/>
      <c r="M793" s="177"/>
      <c r="N793" s="178"/>
      <c r="O793" s="178"/>
      <c r="P793" s="178"/>
      <c r="Q793" s="178"/>
      <c r="R793" s="178"/>
      <c r="S793" s="178"/>
      <c r="T793" s="179"/>
      <c r="AT793" s="174" t="s">
        <v>157</v>
      </c>
      <c r="AU793" s="174" t="s">
        <v>146</v>
      </c>
      <c r="AV793" s="12" t="s">
        <v>146</v>
      </c>
      <c r="AW793" s="12" t="s">
        <v>35</v>
      </c>
      <c r="AX793" s="12" t="s">
        <v>72</v>
      </c>
      <c r="AY793" s="174" t="s">
        <v>145</v>
      </c>
    </row>
    <row r="794" spans="2:65" s="13" customFormat="1">
      <c r="B794" s="180"/>
      <c r="D794" s="166" t="s">
        <v>157</v>
      </c>
      <c r="E794" s="181" t="s">
        <v>5</v>
      </c>
      <c r="F794" s="182" t="s">
        <v>160</v>
      </c>
      <c r="H794" s="183">
        <v>272.20400000000001</v>
      </c>
      <c r="L794" s="180"/>
      <c r="M794" s="184"/>
      <c r="N794" s="185"/>
      <c r="O794" s="185"/>
      <c r="P794" s="185"/>
      <c r="Q794" s="185"/>
      <c r="R794" s="185"/>
      <c r="S794" s="185"/>
      <c r="T794" s="186"/>
      <c r="AT794" s="181" t="s">
        <v>157</v>
      </c>
      <c r="AU794" s="181" t="s">
        <v>146</v>
      </c>
      <c r="AV794" s="13" t="s">
        <v>155</v>
      </c>
      <c r="AW794" s="13" t="s">
        <v>35</v>
      </c>
      <c r="AX794" s="13" t="s">
        <v>77</v>
      </c>
      <c r="AY794" s="181" t="s">
        <v>145</v>
      </c>
    </row>
    <row r="795" spans="2:65" s="1" customFormat="1" ht="22.75" customHeight="1">
      <c r="B795" s="153"/>
      <c r="C795" s="154" t="s">
        <v>938</v>
      </c>
      <c r="D795" s="154" t="s">
        <v>150</v>
      </c>
      <c r="E795" s="155" t="s">
        <v>939</v>
      </c>
      <c r="F795" s="156" t="s">
        <v>940</v>
      </c>
      <c r="G795" s="157" t="s">
        <v>195</v>
      </c>
      <c r="H795" s="158">
        <v>110</v>
      </c>
      <c r="I795" s="159">
        <v>0</v>
      </c>
      <c r="J795" s="159">
        <f>ROUND(I795*H795,2)</f>
        <v>0</v>
      </c>
      <c r="K795" s="156" t="s">
        <v>5</v>
      </c>
      <c r="L795" s="39"/>
      <c r="M795" s="160" t="s">
        <v>5</v>
      </c>
      <c r="N795" s="161" t="s">
        <v>43</v>
      </c>
      <c r="O795" s="162">
        <v>0</v>
      </c>
      <c r="P795" s="162">
        <f>O795*H795</f>
        <v>0</v>
      </c>
      <c r="Q795" s="162">
        <v>0.02</v>
      </c>
      <c r="R795" s="162">
        <f>Q795*H795</f>
        <v>2.2000000000000002</v>
      </c>
      <c r="S795" s="162">
        <v>0</v>
      </c>
      <c r="T795" s="163">
        <f>S795*H795</f>
        <v>0</v>
      </c>
      <c r="AR795" s="24" t="s">
        <v>155</v>
      </c>
      <c r="AT795" s="24" t="s">
        <v>150</v>
      </c>
      <c r="AU795" s="24" t="s">
        <v>146</v>
      </c>
      <c r="AY795" s="24" t="s">
        <v>145</v>
      </c>
      <c r="BE795" s="164">
        <f>IF(N795="základní",J795,0)</f>
        <v>0</v>
      </c>
      <c r="BF795" s="164">
        <f>IF(N795="snížená",J795,0)</f>
        <v>0</v>
      </c>
      <c r="BG795" s="164">
        <f>IF(N795="zákl. přenesená",J795,0)</f>
        <v>0</v>
      </c>
      <c r="BH795" s="164">
        <f>IF(N795="sníž. přenesená",J795,0)</f>
        <v>0</v>
      </c>
      <c r="BI795" s="164">
        <f>IF(N795="nulová",J795,0)</f>
        <v>0</v>
      </c>
      <c r="BJ795" s="24" t="s">
        <v>77</v>
      </c>
      <c r="BK795" s="164">
        <f>ROUND(I795*H795,2)</f>
        <v>0</v>
      </c>
      <c r="BL795" s="24" t="s">
        <v>155</v>
      </c>
      <c r="BM795" s="24" t="s">
        <v>941</v>
      </c>
    </row>
    <row r="796" spans="2:65" s="11" customFormat="1">
      <c r="B796" s="165"/>
      <c r="D796" s="166" t="s">
        <v>157</v>
      </c>
      <c r="E796" s="167" t="s">
        <v>5</v>
      </c>
      <c r="F796" s="168" t="s">
        <v>942</v>
      </c>
      <c r="H796" s="169">
        <v>110</v>
      </c>
      <c r="L796" s="165"/>
      <c r="M796" s="170"/>
      <c r="N796" s="171"/>
      <c r="O796" s="171"/>
      <c r="P796" s="171"/>
      <c r="Q796" s="171"/>
      <c r="R796" s="171"/>
      <c r="S796" s="171"/>
      <c r="T796" s="172"/>
      <c r="AT796" s="167" t="s">
        <v>157</v>
      </c>
      <c r="AU796" s="167" t="s">
        <v>146</v>
      </c>
      <c r="AV796" s="11" t="s">
        <v>80</v>
      </c>
      <c r="AW796" s="11" t="s">
        <v>35</v>
      </c>
      <c r="AX796" s="11" t="s">
        <v>77</v>
      </c>
      <c r="AY796" s="167" t="s">
        <v>145</v>
      </c>
    </row>
    <row r="797" spans="2:65" s="10" customFormat="1" ht="22.4" customHeight="1">
      <c r="B797" s="141"/>
      <c r="D797" s="142" t="s">
        <v>71</v>
      </c>
      <c r="E797" s="151" t="s">
        <v>943</v>
      </c>
      <c r="F797" s="151" t="s">
        <v>944</v>
      </c>
      <c r="J797" s="152">
        <f>BK797</f>
        <v>0</v>
      </c>
      <c r="L797" s="141"/>
      <c r="M797" s="145"/>
      <c r="N797" s="146"/>
      <c r="O797" s="146"/>
      <c r="P797" s="147">
        <f>SUM(P798:P1046)</f>
        <v>337.55573699999997</v>
      </c>
      <c r="Q797" s="146"/>
      <c r="R797" s="147">
        <f>SUM(R798:R1046)</f>
        <v>0</v>
      </c>
      <c r="S797" s="146"/>
      <c r="T797" s="148">
        <f>SUM(T798:T1046)</f>
        <v>29.19218622</v>
      </c>
      <c r="AR797" s="142" t="s">
        <v>77</v>
      </c>
      <c r="AT797" s="149" t="s">
        <v>71</v>
      </c>
      <c r="AU797" s="149" t="s">
        <v>80</v>
      </c>
      <c r="AY797" s="142" t="s">
        <v>145</v>
      </c>
      <c r="BK797" s="150">
        <f>SUM(BK798:BK1046)</f>
        <v>0</v>
      </c>
    </row>
    <row r="798" spans="2:65" s="1" customFormat="1" ht="34.25" customHeight="1">
      <c r="B798" s="153"/>
      <c r="C798" s="154" t="s">
        <v>945</v>
      </c>
      <c r="D798" s="154" t="s">
        <v>150</v>
      </c>
      <c r="E798" s="155" t="s">
        <v>946</v>
      </c>
      <c r="F798" s="156" t="s">
        <v>947</v>
      </c>
      <c r="G798" s="157" t="s">
        <v>195</v>
      </c>
      <c r="H798" s="158">
        <v>14.76</v>
      </c>
      <c r="I798" s="159">
        <v>0</v>
      </c>
      <c r="J798" s="159">
        <f>ROUND(I798*H798,2)</f>
        <v>0</v>
      </c>
      <c r="K798" s="156" t="s">
        <v>1812</v>
      </c>
      <c r="L798" s="39"/>
      <c r="M798" s="160" t="s">
        <v>5</v>
      </c>
      <c r="N798" s="161" t="s">
        <v>43</v>
      </c>
      <c r="O798" s="162">
        <v>0.7</v>
      </c>
      <c r="P798" s="162">
        <f>O798*H798</f>
        <v>10.331999999999999</v>
      </c>
      <c r="Q798" s="162">
        <v>0</v>
      </c>
      <c r="R798" s="162">
        <f>Q798*H798</f>
        <v>0</v>
      </c>
      <c r="S798" s="162">
        <v>4.8000000000000001E-2</v>
      </c>
      <c r="T798" s="163">
        <f>S798*H798</f>
        <v>0.70848</v>
      </c>
      <c r="AR798" s="24" t="s">
        <v>155</v>
      </c>
      <c r="AT798" s="24" t="s">
        <v>150</v>
      </c>
      <c r="AU798" s="24" t="s">
        <v>146</v>
      </c>
      <c r="AY798" s="24" t="s">
        <v>145</v>
      </c>
      <c r="BE798" s="164">
        <f>IF(N798="základní",J798,0)</f>
        <v>0</v>
      </c>
      <c r="BF798" s="164">
        <f>IF(N798="snížená",J798,0)</f>
        <v>0</v>
      </c>
      <c r="BG798" s="164">
        <f>IF(N798="zákl. přenesená",J798,0)</f>
        <v>0</v>
      </c>
      <c r="BH798" s="164">
        <f>IF(N798="sníž. přenesená",J798,0)</f>
        <v>0</v>
      </c>
      <c r="BI798" s="164">
        <f>IF(N798="nulová",J798,0)</f>
        <v>0</v>
      </c>
      <c r="BJ798" s="24" t="s">
        <v>77</v>
      </c>
      <c r="BK798" s="164">
        <f>ROUND(I798*H798,2)</f>
        <v>0</v>
      </c>
      <c r="BL798" s="24" t="s">
        <v>155</v>
      </c>
      <c r="BM798" s="24" t="s">
        <v>948</v>
      </c>
    </row>
    <row r="799" spans="2:65" s="11" customFormat="1">
      <c r="B799" s="165"/>
      <c r="D799" s="166" t="s">
        <v>157</v>
      </c>
      <c r="E799" s="167" t="s">
        <v>5</v>
      </c>
      <c r="F799" s="168" t="s">
        <v>949</v>
      </c>
      <c r="H799" s="169">
        <v>3.24</v>
      </c>
      <c r="L799" s="165"/>
      <c r="M799" s="170"/>
      <c r="N799" s="171"/>
      <c r="O799" s="171"/>
      <c r="P799" s="171"/>
      <c r="Q799" s="171"/>
      <c r="R799" s="171"/>
      <c r="S799" s="171"/>
      <c r="T799" s="172"/>
      <c r="AT799" s="167" t="s">
        <v>157</v>
      </c>
      <c r="AU799" s="167" t="s">
        <v>146</v>
      </c>
      <c r="AV799" s="11" t="s">
        <v>80</v>
      </c>
      <c r="AW799" s="11" t="s">
        <v>35</v>
      </c>
      <c r="AX799" s="11" t="s">
        <v>72</v>
      </c>
      <c r="AY799" s="167" t="s">
        <v>145</v>
      </c>
    </row>
    <row r="800" spans="2:65" s="11" customFormat="1">
      <c r="B800" s="165"/>
      <c r="D800" s="166" t="s">
        <v>157</v>
      </c>
      <c r="E800" s="167" t="s">
        <v>5</v>
      </c>
      <c r="F800" s="168" t="s">
        <v>950</v>
      </c>
      <c r="H800" s="169">
        <v>1.62</v>
      </c>
      <c r="L800" s="165"/>
      <c r="M800" s="170"/>
      <c r="N800" s="171"/>
      <c r="O800" s="171"/>
      <c r="P800" s="171"/>
      <c r="Q800" s="171"/>
      <c r="R800" s="171"/>
      <c r="S800" s="171"/>
      <c r="T800" s="172"/>
      <c r="AT800" s="167" t="s">
        <v>157</v>
      </c>
      <c r="AU800" s="167" t="s">
        <v>146</v>
      </c>
      <c r="AV800" s="11" t="s">
        <v>80</v>
      </c>
      <c r="AW800" s="11" t="s">
        <v>35</v>
      </c>
      <c r="AX800" s="11" t="s">
        <v>72</v>
      </c>
      <c r="AY800" s="167" t="s">
        <v>145</v>
      </c>
    </row>
    <row r="801" spans="2:65" s="12" customFormat="1">
      <c r="B801" s="173"/>
      <c r="D801" s="166" t="s">
        <v>157</v>
      </c>
      <c r="E801" s="174" t="s">
        <v>5</v>
      </c>
      <c r="F801" s="175" t="s">
        <v>159</v>
      </c>
      <c r="H801" s="176">
        <v>4.8600000000000003</v>
      </c>
      <c r="L801" s="173"/>
      <c r="M801" s="177"/>
      <c r="N801" s="178"/>
      <c r="O801" s="178"/>
      <c r="P801" s="178"/>
      <c r="Q801" s="178"/>
      <c r="R801" s="178"/>
      <c r="S801" s="178"/>
      <c r="T801" s="179"/>
      <c r="AT801" s="174" t="s">
        <v>157</v>
      </c>
      <c r="AU801" s="174" t="s">
        <v>146</v>
      </c>
      <c r="AV801" s="12" t="s">
        <v>146</v>
      </c>
      <c r="AW801" s="12" t="s">
        <v>35</v>
      </c>
      <c r="AX801" s="12" t="s">
        <v>72</v>
      </c>
      <c r="AY801" s="174" t="s">
        <v>145</v>
      </c>
    </row>
    <row r="802" spans="2:65" s="11" customFormat="1">
      <c r="B802" s="165"/>
      <c r="D802" s="166" t="s">
        <v>157</v>
      </c>
      <c r="E802" s="167" t="s">
        <v>5</v>
      </c>
      <c r="F802" s="168" t="s">
        <v>951</v>
      </c>
      <c r="H802" s="169">
        <v>2.7</v>
      </c>
      <c r="L802" s="165"/>
      <c r="M802" s="170"/>
      <c r="N802" s="171"/>
      <c r="O802" s="171"/>
      <c r="P802" s="171"/>
      <c r="Q802" s="171"/>
      <c r="R802" s="171"/>
      <c r="S802" s="171"/>
      <c r="T802" s="172"/>
      <c r="AT802" s="167" t="s">
        <v>157</v>
      </c>
      <c r="AU802" s="167" t="s">
        <v>146</v>
      </c>
      <c r="AV802" s="11" t="s">
        <v>80</v>
      </c>
      <c r="AW802" s="11" t="s">
        <v>35</v>
      </c>
      <c r="AX802" s="11" t="s">
        <v>72</v>
      </c>
      <c r="AY802" s="167" t="s">
        <v>145</v>
      </c>
    </row>
    <row r="803" spans="2:65" s="12" customFormat="1">
      <c r="B803" s="173"/>
      <c r="D803" s="166" t="s">
        <v>157</v>
      </c>
      <c r="E803" s="174" t="s">
        <v>5</v>
      </c>
      <c r="F803" s="175" t="s">
        <v>465</v>
      </c>
      <c r="H803" s="176">
        <v>2.7</v>
      </c>
      <c r="L803" s="173"/>
      <c r="M803" s="177"/>
      <c r="N803" s="178"/>
      <c r="O803" s="178"/>
      <c r="P803" s="178"/>
      <c r="Q803" s="178"/>
      <c r="R803" s="178"/>
      <c r="S803" s="178"/>
      <c r="T803" s="179"/>
      <c r="AT803" s="174" t="s">
        <v>157</v>
      </c>
      <c r="AU803" s="174" t="s">
        <v>146</v>
      </c>
      <c r="AV803" s="12" t="s">
        <v>146</v>
      </c>
      <c r="AW803" s="12" t="s">
        <v>35</v>
      </c>
      <c r="AX803" s="12" t="s">
        <v>72</v>
      </c>
      <c r="AY803" s="174" t="s">
        <v>145</v>
      </c>
    </row>
    <row r="804" spans="2:65" s="11" customFormat="1">
      <c r="B804" s="165"/>
      <c r="D804" s="166" t="s">
        <v>157</v>
      </c>
      <c r="E804" s="167" t="s">
        <v>5</v>
      </c>
      <c r="F804" s="168" t="s">
        <v>952</v>
      </c>
      <c r="H804" s="169">
        <v>3.24</v>
      </c>
      <c r="L804" s="165"/>
      <c r="M804" s="170"/>
      <c r="N804" s="171"/>
      <c r="O804" s="171"/>
      <c r="P804" s="171"/>
      <c r="Q804" s="171"/>
      <c r="R804" s="171"/>
      <c r="S804" s="171"/>
      <c r="T804" s="172"/>
      <c r="AT804" s="167" t="s">
        <v>157</v>
      </c>
      <c r="AU804" s="167" t="s">
        <v>146</v>
      </c>
      <c r="AV804" s="11" t="s">
        <v>80</v>
      </c>
      <c r="AW804" s="11" t="s">
        <v>35</v>
      </c>
      <c r="AX804" s="11" t="s">
        <v>72</v>
      </c>
      <c r="AY804" s="167" t="s">
        <v>145</v>
      </c>
    </row>
    <row r="805" spans="2:65" s="11" customFormat="1">
      <c r="B805" s="165"/>
      <c r="D805" s="166" t="s">
        <v>157</v>
      </c>
      <c r="E805" s="167" t="s">
        <v>5</v>
      </c>
      <c r="F805" s="168" t="s">
        <v>953</v>
      </c>
      <c r="H805" s="169">
        <v>2.88</v>
      </c>
      <c r="L805" s="165"/>
      <c r="M805" s="170"/>
      <c r="N805" s="171"/>
      <c r="O805" s="171"/>
      <c r="P805" s="171"/>
      <c r="Q805" s="171"/>
      <c r="R805" s="171"/>
      <c r="S805" s="171"/>
      <c r="T805" s="172"/>
      <c r="AT805" s="167" t="s">
        <v>157</v>
      </c>
      <c r="AU805" s="167" t="s">
        <v>146</v>
      </c>
      <c r="AV805" s="11" t="s">
        <v>80</v>
      </c>
      <c r="AW805" s="11" t="s">
        <v>35</v>
      </c>
      <c r="AX805" s="11" t="s">
        <v>72</v>
      </c>
      <c r="AY805" s="167" t="s">
        <v>145</v>
      </c>
    </row>
    <row r="806" spans="2:65" s="11" customFormat="1">
      <c r="B806" s="165"/>
      <c r="D806" s="166" t="s">
        <v>157</v>
      </c>
      <c r="E806" s="167" t="s">
        <v>5</v>
      </c>
      <c r="F806" s="168" t="s">
        <v>954</v>
      </c>
      <c r="H806" s="169">
        <v>1.08</v>
      </c>
      <c r="L806" s="165"/>
      <c r="M806" s="170"/>
      <c r="N806" s="171"/>
      <c r="O806" s="171"/>
      <c r="P806" s="171"/>
      <c r="Q806" s="171"/>
      <c r="R806" s="171"/>
      <c r="S806" s="171"/>
      <c r="T806" s="172"/>
      <c r="AT806" s="167" t="s">
        <v>157</v>
      </c>
      <c r="AU806" s="167" t="s">
        <v>146</v>
      </c>
      <c r="AV806" s="11" t="s">
        <v>80</v>
      </c>
      <c r="AW806" s="11" t="s">
        <v>35</v>
      </c>
      <c r="AX806" s="11" t="s">
        <v>72</v>
      </c>
      <c r="AY806" s="167" t="s">
        <v>145</v>
      </c>
    </row>
    <row r="807" spans="2:65" s="12" customFormat="1">
      <c r="B807" s="173"/>
      <c r="D807" s="166" t="s">
        <v>157</v>
      </c>
      <c r="E807" s="174" t="s">
        <v>5</v>
      </c>
      <c r="F807" s="175" t="s">
        <v>167</v>
      </c>
      <c r="H807" s="176">
        <v>7.2</v>
      </c>
      <c r="L807" s="173"/>
      <c r="M807" s="177"/>
      <c r="N807" s="178"/>
      <c r="O807" s="178"/>
      <c r="P807" s="178"/>
      <c r="Q807" s="178"/>
      <c r="R807" s="178"/>
      <c r="S807" s="178"/>
      <c r="T807" s="179"/>
      <c r="AT807" s="174" t="s">
        <v>157</v>
      </c>
      <c r="AU807" s="174" t="s">
        <v>146</v>
      </c>
      <c r="AV807" s="12" t="s">
        <v>146</v>
      </c>
      <c r="AW807" s="12" t="s">
        <v>35</v>
      </c>
      <c r="AX807" s="12" t="s">
        <v>72</v>
      </c>
      <c r="AY807" s="174" t="s">
        <v>145</v>
      </c>
    </row>
    <row r="808" spans="2:65" s="13" customFormat="1">
      <c r="B808" s="180"/>
      <c r="D808" s="166" t="s">
        <v>157</v>
      </c>
      <c r="E808" s="181" t="s">
        <v>5</v>
      </c>
      <c r="F808" s="182" t="s">
        <v>160</v>
      </c>
      <c r="H808" s="183">
        <v>14.76</v>
      </c>
      <c r="L808" s="180"/>
      <c r="M808" s="184"/>
      <c r="N808" s="185"/>
      <c r="O808" s="185"/>
      <c r="P808" s="185"/>
      <c r="Q808" s="185"/>
      <c r="R808" s="185"/>
      <c r="S808" s="185"/>
      <c r="T808" s="186"/>
      <c r="AT808" s="181" t="s">
        <v>157</v>
      </c>
      <c r="AU808" s="181" t="s">
        <v>146</v>
      </c>
      <c r="AV808" s="13" t="s">
        <v>155</v>
      </c>
      <c r="AW808" s="13" t="s">
        <v>35</v>
      </c>
      <c r="AX808" s="13" t="s">
        <v>77</v>
      </c>
      <c r="AY808" s="181" t="s">
        <v>145</v>
      </c>
    </row>
    <row r="809" spans="2:65" s="1" customFormat="1" ht="34.25" customHeight="1">
      <c r="B809" s="153"/>
      <c r="C809" s="154" t="s">
        <v>955</v>
      </c>
      <c r="D809" s="154" t="s">
        <v>150</v>
      </c>
      <c r="E809" s="155" t="s">
        <v>956</v>
      </c>
      <c r="F809" s="156" t="s">
        <v>957</v>
      </c>
      <c r="G809" s="157" t="s">
        <v>195</v>
      </c>
      <c r="H809" s="158">
        <v>157.94999999999999</v>
      </c>
      <c r="I809" s="159">
        <v>0</v>
      </c>
      <c r="J809" s="159">
        <f>ROUND(I809*H809,2)</f>
        <v>0</v>
      </c>
      <c r="K809" s="156" t="s">
        <v>1812</v>
      </c>
      <c r="L809" s="39"/>
      <c r="M809" s="160" t="s">
        <v>5</v>
      </c>
      <c r="N809" s="161" t="s">
        <v>43</v>
      </c>
      <c r="O809" s="162">
        <v>0.38300000000000001</v>
      </c>
      <c r="P809" s="162">
        <f>O809*H809</f>
        <v>60.49485</v>
      </c>
      <c r="Q809" s="162">
        <v>0</v>
      </c>
      <c r="R809" s="162">
        <f>Q809*H809</f>
        <v>0</v>
      </c>
      <c r="S809" s="162">
        <v>3.4000000000000002E-2</v>
      </c>
      <c r="T809" s="163">
        <f>S809*H809</f>
        <v>5.3703000000000003</v>
      </c>
      <c r="AR809" s="24" t="s">
        <v>155</v>
      </c>
      <c r="AT809" s="24" t="s">
        <v>150</v>
      </c>
      <c r="AU809" s="24" t="s">
        <v>146</v>
      </c>
      <c r="AY809" s="24" t="s">
        <v>145</v>
      </c>
      <c r="BE809" s="164">
        <f>IF(N809="základní",J809,0)</f>
        <v>0</v>
      </c>
      <c r="BF809" s="164">
        <f>IF(N809="snížená",J809,0)</f>
        <v>0</v>
      </c>
      <c r="BG809" s="164">
        <f>IF(N809="zákl. přenesená",J809,0)</f>
        <v>0</v>
      </c>
      <c r="BH809" s="164">
        <f>IF(N809="sníž. přenesená",J809,0)</f>
        <v>0</v>
      </c>
      <c r="BI809" s="164">
        <f>IF(N809="nulová",J809,0)</f>
        <v>0</v>
      </c>
      <c r="BJ809" s="24" t="s">
        <v>77</v>
      </c>
      <c r="BK809" s="164">
        <f>ROUND(I809*H809,2)</f>
        <v>0</v>
      </c>
      <c r="BL809" s="24" t="s">
        <v>155</v>
      </c>
      <c r="BM809" s="24" t="s">
        <v>958</v>
      </c>
    </row>
    <row r="810" spans="2:65" s="11" customFormat="1">
      <c r="B810" s="165"/>
      <c r="D810" s="166" t="s">
        <v>157</v>
      </c>
      <c r="E810" s="167" t="s">
        <v>5</v>
      </c>
      <c r="F810" s="168" t="s">
        <v>959</v>
      </c>
      <c r="H810" s="169">
        <v>7.29</v>
      </c>
      <c r="L810" s="165"/>
      <c r="M810" s="170"/>
      <c r="N810" s="171"/>
      <c r="O810" s="171"/>
      <c r="P810" s="171"/>
      <c r="Q810" s="171"/>
      <c r="R810" s="171"/>
      <c r="S810" s="171"/>
      <c r="T810" s="172"/>
      <c r="AT810" s="167" t="s">
        <v>157</v>
      </c>
      <c r="AU810" s="167" t="s">
        <v>146</v>
      </c>
      <c r="AV810" s="11" t="s">
        <v>80</v>
      </c>
      <c r="AW810" s="11" t="s">
        <v>35</v>
      </c>
      <c r="AX810" s="11" t="s">
        <v>72</v>
      </c>
      <c r="AY810" s="167" t="s">
        <v>145</v>
      </c>
    </row>
    <row r="811" spans="2:65" s="12" customFormat="1">
      <c r="B811" s="173"/>
      <c r="D811" s="166" t="s">
        <v>157</v>
      </c>
      <c r="E811" s="174" t="s">
        <v>5</v>
      </c>
      <c r="F811" s="175" t="s">
        <v>159</v>
      </c>
      <c r="H811" s="176">
        <v>7.29</v>
      </c>
      <c r="L811" s="173"/>
      <c r="M811" s="177"/>
      <c r="N811" s="178"/>
      <c r="O811" s="178"/>
      <c r="P811" s="178"/>
      <c r="Q811" s="178"/>
      <c r="R811" s="178"/>
      <c r="S811" s="178"/>
      <c r="T811" s="179"/>
      <c r="AT811" s="174" t="s">
        <v>157</v>
      </c>
      <c r="AU811" s="174" t="s">
        <v>146</v>
      </c>
      <c r="AV811" s="12" t="s">
        <v>146</v>
      </c>
      <c r="AW811" s="12" t="s">
        <v>35</v>
      </c>
      <c r="AX811" s="12" t="s">
        <v>72</v>
      </c>
      <c r="AY811" s="174" t="s">
        <v>145</v>
      </c>
    </row>
    <row r="812" spans="2:65" s="11" customFormat="1">
      <c r="B812" s="165"/>
      <c r="D812" s="166" t="s">
        <v>157</v>
      </c>
      <c r="E812" s="167" t="s">
        <v>5</v>
      </c>
      <c r="F812" s="168" t="s">
        <v>960</v>
      </c>
      <c r="H812" s="169">
        <v>12.15</v>
      </c>
      <c r="L812" s="165"/>
      <c r="M812" s="170"/>
      <c r="N812" s="171"/>
      <c r="O812" s="171"/>
      <c r="P812" s="171"/>
      <c r="Q812" s="171"/>
      <c r="R812" s="171"/>
      <c r="S812" s="171"/>
      <c r="T812" s="172"/>
      <c r="AT812" s="167" t="s">
        <v>157</v>
      </c>
      <c r="AU812" s="167" t="s">
        <v>146</v>
      </c>
      <c r="AV812" s="11" t="s">
        <v>80</v>
      </c>
      <c r="AW812" s="11" t="s">
        <v>35</v>
      </c>
      <c r="AX812" s="11" t="s">
        <v>72</v>
      </c>
      <c r="AY812" s="167" t="s">
        <v>145</v>
      </c>
    </row>
    <row r="813" spans="2:65" s="12" customFormat="1">
      <c r="B813" s="173"/>
      <c r="D813" s="166" t="s">
        <v>157</v>
      </c>
      <c r="E813" s="174" t="s">
        <v>5</v>
      </c>
      <c r="F813" s="175" t="s">
        <v>465</v>
      </c>
      <c r="H813" s="176">
        <v>12.15</v>
      </c>
      <c r="L813" s="173"/>
      <c r="M813" s="177"/>
      <c r="N813" s="178"/>
      <c r="O813" s="178"/>
      <c r="P813" s="178"/>
      <c r="Q813" s="178"/>
      <c r="R813" s="178"/>
      <c r="S813" s="178"/>
      <c r="T813" s="179"/>
      <c r="AT813" s="174" t="s">
        <v>157</v>
      </c>
      <c r="AU813" s="174" t="s">
        <v>146</v>
      </c>
      <c r="AV813" s="12" t="s">
        <v>146</v>
      </c>
      <c r="AW813" s="12" t="s">
        <v>35</v>
      </c>
      <c r="AX813" s="12" t="s">
        <v>72</v>
      </c>
      <c r="AY813" s="174" t="s">
        <v>145</v>
      </c>
    </row>
    <row r="814" spans="2:65" s="11" customFormat="1">
      <c r="B814" s="165"/>
      <c r="D814" s="166" t="s">
        <v>157</v>
      </c>
      <c r="E814" s="167" t="s">
        <v>5</v>
      </c>
      <c r="F814" s="168" t="s">
        <v>961</v>
      </c>
      <c r="H814" s="169">
        <v>51.03</v>
      </c>
      <c r="L814" s="165"/>
      <c r="M814" s="170"/>
      <c r="N814" s="171"/>
      <c r="O814" s="171"/>
      <c r="P814" s="171"/>
      <c r="Q814" s="171"/>
      <c r="R814" s="171"/>
      <c r="S814" s="171"/>
      <c r="T814" s="172"/>
      <c r="AT814" s="167" t="s">
        <v>157</v>
      </c>
      <c r="AU814" s="167" t="s">
        <v>146</v>
      </c>
      <c r="AV814" s="11" t="s">
        <v>80</v>
      </c>
      <c r="AW814" s="11" t="s">
        <v>35</v>
      </c>
      <c r="AX814" s="11" t="s">
        <v>72</v>
      </c>
      <c r="AY814" s="167" t="s">
        <v>145</v>
      </c>
    </row>
    <row r="815" spans="2:65" s="12" customFormat="1">
      <c r="B815" s="173"/>
      <c r="D815" s="166" t="s">
        <v>157</v>
      </c>
      <c r="E815" s="174" t="s">
        <v>5</v>
      </c>
      <c r="F815" s="175" t="s">
        <v>167</v>
      </c>
      <c r="H815" s="176">
        <v>51.03</v>
      </c>
      <c r="L815" s="173"/>
      <c r="M815" s="177"/>
      <c r="N815" s="178"/>
      <c r="O815" s="178"/>
      <c r="P815" s="178"/>
      <c r="Q815" s="178"/>
      <c r="R815" s="178"/>
      <c r="S815" s="178"/>
      <c r="T815" s="179"/>
      <c r="AT815" s="174" t="s">
        <v>157</v>
      </c>
      <c r="AU815" s="174" t="s">
        <v>146</v>
      </c>
      <c r="AV815" s="12" t="s">
        <v>146</v>
      </c>
      <c r="AW815" s="12" t="s">
        <v>35</v>
      </c>
      <c r="AX815" s="12" t="s">
        <v>72</v>
      </c>
      <c r="AY815" s="174" t="s">
        <v>145</v>
      </c>
    </row>
    <row r="816" spans="2:65" s="11" customFormat="1">
      <c r="B816" s="165"/>
      <c r="D816" s="166" t="s">
        <v>157</v>
      </c>
      <c r="E816" s="167" t="s">
        <v>5</v>
      </c>
      <c r="F816" s="168" t="s">
        <v>962</v>
      </c>
      <c r="H816" s="169">
        <v>87.48</v>
      </c>
      <c r="L816" s="165"/>
      <c r="M816" s="170"/>
      <c r="N816" s="171"/>
      <c r="O816" s="171"/>
      <c r="P816" s="171"/>
      <c r="Q816" s="171"/>
      <c r="R816" s="171"/>
      <c r="S816" s="171"/>
      <c r="T816" s="172"/>
      <c r="AT816" s="167" t="s">
        <v>157</v>
      </c>
      <c r="AU816" s="167" t="s">
        <v>146</v>
      </c>
      <c r="AV816" s="11" t="s">
        <v>80</v>
      </c>
      <c r="AW816" s="11" t="s">
        <v>35</v>
      </c>
      <c r="AX816" s="11" t="s">
        <v>72</v>
      </c>
      <c r="AY816" s="167" t="s">
        <v>145</v>
      </c>
    </row>
    <row r="817" spans="2:65" s="12" customFormat="1">
      <c r="B817" s="173"/>
      <c r="D817" s="166" t="s">
        <v>157</v>
      </c>
      <c r="E817" s="174" t="s">
        <v>5</v>
      </c>
      <c r="F817" s="175" t="s">
        <v>485</v>
      </c>
      <c r="H817" s="176">
        <v>87.48</v>
      </c>
      <c r="L817" s="173"/>
      <c r="M817" s="177"/>
      <c r="N817" s="178"/>
      <c r="O817" s="178"/>
      <c r="P817" s="178"/>
      <c r="Q817" s="178"/>
      <c r="R817" s="178"/>
      <c r="S817" s="178"/>
      <c r="T817" s="179"/>
      <c r="AT817" s="174" t="s">
        <v>157</v>
      </c>
      <c r="AU817" s="174" t="s">
        <v>146</v>
      </c>
      <c r="AV817" s="12" t="s">
        <v>146</v>
      </c>
      <c r="AW817" s="12" t="s">
        <v>35</v>
      </c>
      <c r="AX817" s="12" t="s">
        <v>72</v>
      </c>
      <c r="AY817" s="174" t="s">
        <v>145</v>
      </c>
    </row>
    <row r="818" spans="2:65" s="13" customFormat="1">
      <c r="B818" s="180"/>
      <c r="D818" s="166" t="s">
        <v>157</v>
      </c>
      <c r="E818" s="181" t="s">
        <v>5</v>
      </c>
      <c r="F818" s="182" t="s">
        <v>160</v>
      </c>
      <c r="H818" s="183">
        <v>157.94999999999999</v>
      </c>
      <c r="L818" s="180"/>
      <c r="M818" s="184"/>
      <c r="N818" s="185"/>
      <c r="O818" s="185"/>
      <c r="P818" s="185"/>
      <c r="Q818" s="185"/>
      <c r="R818" s="185"/>
      <c r="S818" s="185"/>
      <c r="T818" s="186"/>
      <c r="AT818" s="181" t="s">
        <v>157</v>
      </c>
      <c r="AU818" s="181" t="s">
        <v>146</v>
      </c>
      <c r="AV818" s="13" t="s">
        <v>155</v>
      </c>
      <c r="AW818" s="13" t="s">
        <v>35</v>
      </c>
      <c r="AX818" s="13" t="s">
        <v>77</v>
      </c>
      <c r="AY818" s="181" t="s">
        <v>145</v>
      </c>
    </row>
    <row r="819" spans="2:65" s="1" customFormat="1" ht="34.25" customHeight="1">
      <c r="B819" s="153"/>
      <c r="C819" s="154" t="s">
        <v>963</v>
      </c>
      <c r="D819" s="154" t="s">
        <v>150</v>
      </c>
      <c r="E819" s="155" t="s">
        <v>964</v>
      </c>
      <c r="F819" s="156" t="s">
        <v>965</v>
      </c>
      <c r="G819" s="157" t="s">
        <v>195</v>
      </c>
      <c r="H819" s="158">
        <v>71.828999999999994</v>
      </c>
      <c r="I819" s="159">
        <v>0</v>
      </c>
      <c r="J819" s="159">
        <f>ROUND(I819*H819,2)</f>
        <v>0</v>
      </c>
      <c r="K819" s="156" t="s">
        <v>1812</v>
      </c>
      <c r="L819" s="39"/>
      <c r="M819" s="160" t="s">
        <v>5</v>
      </c>
      <c r="N819" s="161" t="s">
        <v>43</v>
      </c>
      <c r="O819" s="162">
        <v>0.27200000000000002</v>
      </c>
      <c r="P819" s="162">
        <f>O819*H819</f>
        <v>19.537488</v>
      </c>
      <c r="Q819" s="162">
        <v>0</v>
      </c>
      <c r="R819" s="162">
        <f>Q819*H819</f>
        <v>0</v>
      </c>
      <c r="S819" s="162">
        <v>2.3E-2</v>
      </c>
      <c r="T819" s="163">
        <f>S819*H819</f>
        <v>1.6520669999999997</v>
      </c>
      <c r="AR819" s="24" t="s">
        <v>155</v>
      </c>
      <c r="AT819" s="24" t="s">
        <v>150</v>
      </c>
      <c r="AU819" s="24" t="s">
        <v>146</v>
      </c>
      <c r="AY819" s="24" t="s">
        <v>145</v>
      </c>
      <c r="BE819" s="164">
        <f>IF(N819="základní",J819,0)</f>
        <v>0</v>
      </c>
      <c r="BF819" s="164">
        <f>IF(N819="snížená",J819,0)</f>
        <v>0</v>
      </c>
      <c r="BG819" s="164">
        <f>IF(N819="zákl. přenesená",J819,0)</f>
        <v>0</v>
      </c>
      <c r="BH819" s="164">
        <f>IF(N819="sníž. přenesená",J819,0)</f>
        <v>0</v>
      </c>
      <c r="BI819" s="164">
        <f>IF(N819="nulová",J819,0)</f>
        <v>0</v>
      </c>
      <c r="BJ819" s="24" t="s">
        <v>77</v>
      </c>
      <c r="BK819" s="164">
        <f>ROUND(I819*H819,2)</f>
        <v>0</v>
      </c>
      <c r="BL819" s="24" t="s">
        <v>155</v>
      </c>
      <c r="BM819" s="24" t="s">
        <v>966</v>
      </c>
    </row>
    <row r="820" spans="2:65" s="11" customFormat="1">
      <c r="B820" s="165"/>
      <c r="D820" s="166" t="s">
        <v>157</v>
      </c>
      <c r="E820" s="167" t="s">
        <v>5</v>
      </c>
      <c r="F820" s="168" t="s">
        <v>967</v>
      </c>
      <c r="H820" s="169">
        <v>11.933999999999999</v>
      </c>
      <c r="L820" s="165"/>
      <c r="M820" s="170"/>
      <c r="N820" s="171"/>
      <c r="O820" s="171"/>
      <c r="P820" s="171"/>
      <c r="Q820" s="171"/>
      <c r="R820" s="171"/>
      <c r="S820" s="171"/>
      <c r="T820" s="172"/>
      <c r="AT820" s="167" t="s">
        <v>157</v>
      </c>
      <c r="AU820" s="167" t="s">
        <v>146</v>
      </c>
      <c r="AV820" s="11" t="s">
        <v>80</v>
      </c>
      <c r="AW820" s="11" t="s">
        <v>35</v>
      </c>
      <c r="AX820" s="11" t="s">
        <v>72</v>
      </c>
      <c r="AY820" s="167" t="s">
        <v>145</v>
      </c>
    </row>
    <row r="821" spans="2:65" s="11" customFormat="1">
      <c r="B821" s="165"/>
      <c r="D821" s="166" t="s">
        <v>157</v>
      </c>
      <c r="E821" s="167" t="s">
        <v>5</v>
      </c>
      <c r="F821" s="168" t="s">
        <v>968</v>
      </c>
      <c r="H821" s="169">
        <v>30.195</v>
      </c>
      <c r="L821" s="165"/>
      <c r="M821" s="170"/>
      <c r="N821" s="171"/>
      <c r="O821" s="171"/>
      <c r="P821" s="171"/>
      <c r="Q821" s="171"/>
      <c r="R821" s="171"/>
      <c r="S821" s="171"/>
      <c r="T821" s="172"/>
      <c r="AT821" s="167" t="s">
        <v>157</v>
      </c>
      <c r="AU821" s="167" t="s">
        <v>146</v>
      </c>
      <c r="AV821" s="11" t="s">
        <v>80</v>
      </c>
      <c r="AW821" s="11" t="s">
        <v>35</v>
      </c>
      <c r="AX821" s="11" t="s">
        <v>72</v>
      </c>
      <c r="AY821" s="167" t="s">
        <v>145</v>
      </c>
    </row>
    <row r="822" spans="2:65" s="12" customFormat="1">
      <c r="B822" s="173"/>
      <c r="D822" s="166" t="s">
        <v>157</v>
      </c>
      <c r="E822" s="174" t="s">
        <v>5</v>
      </c>
      <c r="F822" s="175" t="s">
        <v>167</v>
      </c>
      <c r="H822" s="176">
        <v>42.128999999999998</v>
      </c>
      <c r="L822" s="173"/>
      <c r="M822" s="177"/>
      <c r="N822" s="178"/>
      <c r="O822" s="178"/>
      <c r="P822" s="178"/>
      <c r="Q822" s="178"/>
      <c r="R822" s="178"/>
      <c r="S822" s="178"/>
      <c r="T822" s="179"/>
      <c r="AT822" s="174" t="s">
        <v>157</v>
      </c>
      <c r="AU822" s="174" t="s">
        <v>146</v>
      </c>
      <c r="AV822" s="12" t="s">
        <v>146</v>
      </c>
      <c r="AW822" s="12" t="s">
        <v>35</v>
      </c>
      <c r="AX822" s="12" t="s">
        <v>72</v>
      </c>
      <c r="AY822" s="174" t="s">
        <v>145</v>
      </c>
    </row>
    <row r="823" spans="2:65" s="11" customFormat="1">
      <c r="B823" s="165"/>
      <c r="D823" s="166" t="s">
        <v>157</v>
      </c>
      <c r="E823" s="167" t="s">
        <v>5</v>
      </c>
      <c r="F823" s="168" t="s">
        <v>969</v>
      </c>
      <c r="H823" s="169">
        <v>29.7</v>
      </c>
      <c r="L823" s="165"/>
      <c r="M823" s="170"/>
      <c r="N823" s="171"/>
      <c r="O823" s="171"/>
      <c r="P823" s="171"/>
      <c r="Q823" s="171"/>
      <c r="R823" s="171"/>
      <c r="S823" s="171"/>
      <c r="T823" s="172"/>
      <c r="AT823" s="167" t="s">
        <v>157</v>
      </c>
      <c r="AU823" s="167" t="s">
        <v>146</v>
      </c>
      <c r="AV823" s="11" t="s">
        <v>80</v>
      </c>
      <c r="AW823" s="11" t="s">
        <v>35</v>
      </c>
      <c r="AX823" s="11" t="s">
        <v>72</v>
      </c>
      <c r="AY823" s="167" t="s">
        <v>145</v>
      </c>
    </row>
    <row r="824" spans="2:65" s="12" customFormat="1">
      <c r="B824" s="173"/>
      <c r="D824" s="166" t="s">
        <v>157</v>
      </c>
      <c r="E824" s="174" t="s">
        <v>5</v>
      </c>
      <c r="F824" s="175" t="s">
        <v>485</v>
      </c>
      <c r="H824" s="176">
        <v>29.7</v>
      </c>
      <c r="L824" s="173"/>
      <c r="M824" s="177"/>
      <c r="N824" s="178"/>
      <c r="O824" s="178"/>
      <c r="P824" s="178"/>
      <c r="Q824" s="178"/>
      <c r="R824" s="178"/>
      <c r="S824" s="178"/>
      <c r="T824" s="179"/>
      <c r="AT824" s="174" t="s">
        <v>157</v>
      </c>
      <c r="AU824" s="174" t="s">
        <v>146</v>
      </c>
      <c r="AV824" s="12" t="s">
        <v>146</v>
      </c>
      <c r="AW824" s="12" t="s">
        <v>35</v>
      </c>
      <c r="AX824" s="12" t="s">
        <v>72</v>
      </c>
      <c r="AY824" s="174" t="s">
        <v>145</v>
      </c>
    </row>
    <row r="825" spans="2:65" s="13" customFormat="1">
      <c r="B825" s="180"/>
      <c r="D825" s="166" t="s">
        <v>157</v>
      </c>
      <c r="E825" s="181" t="s">
        <v>5</v>
      </c>
      <c r="F825" s="182" t="s">
        <v>160</v>
      </c>
      <c r="H825" s="183">
        <v>71.828999999999994</v>
      </c>
      <c r="L825" s="180"/>
      <c r="M825" s="184"/>
      <c r="N825" s="185"/>
      <c r="O825" s="185"/>
      <c r="P825" s="185"/>
      <c r="Q825" s="185"/>
      <c r="R825" s="185"/>
      <c r="S825" s="185"/>
      <c r="T825" s="186"/>
      <c r="AT825" s="181" t="s">
        <v>157</v>
      </c>
      <c r="AU825" s="181" t="s">
        <v>146</v>
      </c>
      <c r="AV825" s="13" t="s">
        <v>155</v>
      </c>
      <c r="AW825" s="13" t="s">
        <v>35</v>
      </c>
      <c r="AX825" s="13" t="s">
        <v>77</v>
      </c>
      <c r="AY825" s="181" t="s">
        <v>145</v>
      </c>
    </row>
    <row r="826" spans="2:65" s="1" customFormat="1" ht="22.75" customHeight="1">
      <c r="B826" s="153"/>
      <c r="C826" s="154" t="s">
        <v>970</v>
      </c>
      <c r="D826" s="154" t="s">
        <v>150</v>
      </c>
      <c r="E826" s="155" t="s">
        <v>971</v>
      </c>
      <c r="F826" s="156" t="s">
        <v>972</v>
      </c>
      <c r="G826" s="157" t="s">
        <v>195</v>
      </c>
      <c r="H826" s="158">
        <v>6.3719999999999999</v>
      </c>
      <c r="I826" s="159">
        <v>0</v>
      </c>
      <c r="J826" s="159">
        <f>ROUND(I826*H826,2)</f>
        <v>0</v>
      </c>
      <c r="K826" s="156" t="s">
        <v>1812</v>
      </c>
      <c r="L826" s="39"/>
      <c r="M826" s="160" t="s">
        <v>5</v>
      </c>
      <c r="N826" s="161" t="s">
        <v>43</v>
      </c>
      <c r="O826" s="162">
        <v>0.57599999999999996</v>
      </c>
      <c r="P826" s="162">
        <f>O826*H826</f>
        <v>3.6702719999999998</v>
      </c>
      <c r="Q826" s="162">
        <v>0</v>
      </c>
      <c r="R826" s="162">
        <f>Q826*H826</f>
        <v>0</v>
      </c>
      <c r="S826" s="162">
        <v>6.7000000000000004E-2</v>
      </c>
      <c r="T826" s="163">
        <f>S826*H826</f>
        <v>0.42692400000000003</v>
      </c>
      <c r="AR826" s="24" t="s">
        <v>155</v>
      </c>
      <c r="AT826" s="24" t="s">
        <v>150</v>
      </c>
      <c r="AU826" s="24" t="s">
        <v>146</v>
      </c>
      <c r="AY826" s="24" t="s">
        <v>145</v>
      </c>
      <c r="BE826" s="164">
        <f>IF(N826="základní",J826,0)</f>
        <v>0</v>
      </c>
      <c r="BF826" s="164">
        <f>IF(N826="snížená",J826,0)</f>
        <v>0</v>
      </c>
      <c r="BG826" s="164">
        <f>IF(N826="zákl. přenesená",J826,0)</f>
        <v>0</v>
      </c>
      <c r="BH826" s="164">
        <f>IF(N826="sníž. přenesená",J826,0)</f>
        <v>0</v>
      </c>
      <c r="BI826" s="164">
        <f>IF(N826="nulová",J826,0)</f>
        <v>0</v>
      </c>
      <c r="BJ826" s="24" t="s">
        <v>77</v>
      </c>
      <c r="BK826" s="164">
        <f>ROUND(I826*H826,2)</f>
        <v>0</v>
      </c>
      <c r="BL826" s="24" t="s">
        <v>155</v>
      </c>
      <c r="BM826" s="24" t="s">
        <v>973</v>
      </c>
    </row>
    <row r="827" spans="2:65" s="11" customFormat="1">
      <c r="B827" s="165"/>
      <c r="D827" s="166" t="s">
        <v>157</v>
      </c>
      <c r="E827" s="167" t="s">
        <v>5</v>
      </c>
      <c r="F827" s="168" t="s">
        <v>355</v>
      </c>
      <c r="H827" s="169">
        <v>3.5779999999999998</v>
      </c>
      <c r="L827" s="165"/>
      <c r="M827" s="170"/>
      <c r="N827" s="171"/>
      <c r="O827" s="171"/>
      <c r="P827" s="171"/>
      <c r="Q827" s="171"/>
      <c r="R827" s="171"/>
      <c r="S827" s="171"/>
      <c r="T827" s="172"/>
      <c r="AT827" s="167" t="s">
        <v>157</v>
      </c>
      <c r="AU827" s="167" t="s">
        <v>146</v>
      </c>
      <c r="AV827" s="11" t="s">
        <v>80</v>
      </c>
      <c r="AW827" s="11" t="s">
        <v>35</v>
      </c>
      <c r="AX827" s="11" t="s">
        <v>72</v>
      </c>
      <c r="AY827" s="167" t="s">
        <v>145</v>
      </c>
    </row>
    <row r="828" spans="2:65" s="12" customFormat="1">
      <c r="B828" s="173"/>
      <c r="D828" s="166" t="s">
        <v>157</v>
      </c>
      <c r="E828" s="174" t="s">
        <v>5</v>
      </c>
      <c r="F828" s="175" t="s">
        <v>159</v>
      </c>
      <c r="H828" s="176">
        <v>3.5779999999999998</v>
      </c>
      <c r="L828" s="173"/>
      <c r="M828" s="177"/>
      <c r="N828" s="178"/>
      <c r="O828" s="178"/>
      <c r="P828" s="178"/>
      <c r="Q828" s="178"/>
      <c r="R828" s="178"/>
      <c r="S828" s="178"/>
      <c r="T828" s="179"/>
      <c r="AT828" s="174" t="s">
        <v>157</v>
      </c>
      <c r="AU828" s="174" t="s">
        <v>146</v>
      </c>
      <c r="AV828" s="12" t="s">
        <v>146</v>
      </c>
      <c r="AW828" s="12" t="s">
        <v>35</v>
      </c>
      <c r="AX828" s="12" t="s">
        <v>72</v>
      </c>
      <c r="AY828" s="174" t="s">
        <v>145</v>
      </c>
    </row>
    <row r="829" spans="2:65" s="11" customFormat="1">
      <c r="B829" s="165"/>
      <c r="D829" s="166" t="s">
        <v>157</v>
      </c>
      <c r="E829" s="167" t="s">
        <v>5</v>
      </c>
      <c r="F829" s="168" t="s">
        <v>974</v>
      </c>
      <c r="H829" s="169">
        <v>2.794</v>
      </c>
      <c r="L829" s="165"/>
      <c r="M829" s="170"/>
      <c r="N829" s="171"/>
      <c r="O829" s="171"/>
      <c r="P829" s="171"/>
      <c r="Q829" s="171"/>
      <c r="R829" s="171"/>
      <c r="S829" s="171"/>
      <c r="T829" s="172"/>
      <c r="AT829" s="167" t="s">
        <v>157</v>
      </c>
      <c r="AU829" s="167" t="s">
        <v>146</v>
      </c>
      <c r="AV829" s="11" t="s">
        <v>80</v>
      </c>
      <c r="AW829" s="11" t="s">
        <v>35</v>
      </c>
      <c r="AX829" s="11" t="s">
        <v>72</v>
      </c>
      <c r="AY829" s="167" t="s">
        <v>145</v>
      </c>
    </row>
    <row r="830" spans="2:65" s="12" customFormat="1">
      <c r="B830" s="173"/>
      <c r="D830" s="166" t="s">
        <v>157</v>
      </c>
      <c r="E830" s="174" t="s">
        <v>5</v>
      </c>
      <c r="F830" s="175" t="s">
        <v>485</v>
      </c>
      <c r="H830" s="176">
        <v>2.794</v>
      </c>
      <c r="L830" s="173"/>
      <c r="M830" s="177"/>
      <c r="N830" s="178"/>
      <c r="O830" s="178"/>
      <c r="P830" s="178"/>
      <c r="Q830" s="178"/>
      <c r="R830" s="178"/>
      <c r="S830" s="178"/>
      <c r="T830" s="179"/>
      <c r="AT830" s="174" t="s">
        <v>157</v>
      </c>
      <c r="AU830" s="174" t="s">
        <v>146</v>
      </c>
      <c r="AV830" s="12" t="s">
        <v>146</v>
      </c>
      <c r="AW830" s="12" t="s">
        <v>35</v>
      </c>
      <c r="AX830" s="12" t="s">
        <v>72</v>
      </c>
      <c r="AY830" s="174" t="s">
        <v>145</v>
      </c>
    </row>
    <row r="831" spans="2:65" s="13" customFormat="1">
      <c r="B831" s="180"/>
      <c r="D831" s="166" t="s">
        <v>157</v>
      </c>
      <c r="E831" s="181" t="s">
        <v>5</v>
      </c>
      <c r="F831" s="182" t="s">
        <v>160</v>
      </c>
      <c r="H831" s="183">
        <v>6.3719999999999999</v>
      </c>
      <c r="L831" s="180"/>
      <c r="M831" s="184"/>
      <c r="N831" s="185"/>
      <c r="O831" s="185"/>
      <c r="P831" s="185"/>
      <c r="Q831" s="185"/>
      <c r="R831" s="185"/>
      <c r="S831" s="185"/>
      <c r="T831" s="186"/>
      <c r="AT831" s="181" t="s">
        <v>157</v>
      </c>
      <c r="AU831" s="181" t="s">
        <v>146</v>
      </c>
      <c r="AV831" s="13" t="s">
        <v>155</v>
      </c>
      <c r="AW831" s="13" t="s">
        <v>35</v>
      </c>
      <c r="AX831" s="13" t="s">
        <v>77</v>
      </c>
      <c r="AY831" s="181" t="s">
        <v>145</v>
      </c>
    </row>
    <row r="832" spans="2:65" s="1" customFormat="1" ht="22.75" customHeight="1">
      <c r="B832" s="153"/>
      <c r="C832" s="154" t="s">
        <v>975</v>
      </c>
      <c r="D832" s="154" t="s">
        <v>150</v>
      </c>
      <c r="E832" s="155" t="s">
        <v>976</v>
      </c>
      <c r="F832" s="156" t="s">
        <v>977</v>
      </c>
      <c r="G832" s="157" t="s">
        <v>258</v>
      </c>
      <c r="H832" s="158">
        <v>11</v>
      </c>
      <c r="I832" s="159">
        <v>0</v>
      </c>
      <c r="J832" s="159">
        <f>ROUND(I832*H832,2)</f>
        <v>0</v>
      </c>
      <c r="K832" s="156" t="s">
        <v>1812</v>
      </c>
      <c r="L832" s="39"/>
      <c r="M832" s="160" t="s">
        <v>5</v>
      </c>
      <c r="N832" s="161" t="s">
        <v>43</v>
      </c>
      <c r="O832" s="162">
        <v>8.3000000000000004E-2</v>
      </c>
      <c r="P832" s="162">
        <f>O832*H832</f>
        <v>0.91300000000000003</v>
      </c>
      <c r="Q832" s="162">
        <v>0</v>
      </c>
      <c r="R832" s="162">
        <f>Q832*H832</f>
        <v>0</v>
      </c>
      <c r="S832" s="162">
        <v>3.0000000000000001E-3</v>
      </c>
      <c r="T832" s="163">
        <f>S832*H832</f>
        <v>3.3000000000000002E-2</v>
      </c>
      <c r="AR832" s="24" t="s">
        <v>155</v>
      </c>
      <c r="AT832" s="24" t="s">
        <v>150</v>
      </c>
      <c r="AU832" s="24" t="s">
        <v>146</v>
      </c>
      <c r="AY832" s="24" t="s">
        <v>145</v>
      </c>
      <c r="BE832" s="164">
        <f>IF(N832="základní",J832,0)</f>
        <v>0</v>
      </c>
      <c r="BF832" s="164">
        <f>IF(N832="snížená",J832,0)</f>
        <v>0</v>
      </c>
      <c r="BG832" s="164">
        <f>IF(N832="zákl. přenesená",J832,0)</f>
        <v>0</v>
      </c>
      <c r="BH832" s="164">
        <f>IF(N832="sníž. přenesená",J832,0)</f>
        <v>0</v>
      </c>
      <c r="BI832" s="164">
        <f>IF(N832="nulová",J832,0)</f>
        <v>0</v>
      </c>
      <c r="BJ832" s="24" t="s">
        <v>77</v>
      </c>
      <c r="BK832" s="164">
        <f>ROUND(I832*H832,2)</f>
        <v>0</v>
      </c>
      <c r="BL832" s="24" t="s">
        <v>155</v>
      </c>
      <c r="BM832" s="24" t="s">
        <v>978</v>
      </c>
    </row>
    <row r="833" spans="2:65" s="11" customFormat="1">
      <c r="B833" s="165"/>
      <c r="D833" s="166" t="s">
        <v>157</v>
      </c>
      <c r="E833" s="167" t="s">
        <v>5</v>
      </c>
      <c r="F833" s="168" t="s">
        <v>979</v>
      </c>
      <c r="H833" s="169">
        <v>11</v>
      </c>
      <c r="L833" s="165"/>
      <c r="M833" s="170"/>
      <c r="N833" s="171"/>
      <c r="O833" s="171"/>
      <c r="P833" s="171"/>
      <c r="Q833" s="171"/>
      <c r="R833" s="171"/>
      <c r="S833" s="171"/>
      <c r="T833" s="172"/>
      <c r="AT833" s="167" t="s">
        <v>157</v>
      </c>
      <c r="AU833" s="167" t="s">
        <v>146</v>
      </c>
      <c r="AV833" s="11" t="s">
        <v>80</v>
      </c>
      <c r="AW833" s="11" t="s">
        <v>35</v>
      </c>
      <c r="AX833" s="11" t="s">
        <v>77</v>
      </c>
      <c r="AY833" s="167" t="s">
        <v>145</v>
      </c>
    </row>
    <row r="834" spans="2:65" s="1" customFormat="1" ht="22.75" customHeight="1">
      <c r="B834" s="153"/>
      <c r="C834" s="154" t="s">
        <v>980</v>
      </c>
      <c r="D834" s="154" t="s">
        <v>150</v>
      </c>
      <c r="E834" s="155" t="s">
        <v>981</v>
      </c>
      <c r="F834" s="156" t="s">
        <v>982</v>
      </c>
      <c r="G834" s="157" t="s">
        <v>195</v>
      </c>
      <c r="H834" s="158">
        <v>26.585000000000001</v>
      </c>
      <c r="I834" s="159">
        <v>0</v>
      </c>
      <c r="J834" s="159">
        <f>ROUND(I834*H834,2)</f>
        <v>0</v>
      </c>
      <c r="K834" s="156" t="s">
        <v>1812</v>
      </c>
      <c r="L834" s="39"/>
      <c r="M834" s="160" t="s">
        <v>5</v>
      </c>
      <c r="N834" s="161" t="s">
        <v>43</v>
      </c>
      <c r="O834" s="162">
        <v>0.71799999999999997</v>
      </c>
      <c r="P834" s="162">
        <f>O834*H834</f>
        <v>19.08803</v>
      </c>
      <c r="Q834" s="162">
        <v>0</v>
      </c>
      <c r="R834" s="162">
        <f>Q834*H834</f>
        <v>0</v>
      </c>
      <c r="S834" s="162">
        <v>6.3E-2</v>
      </c>
      <c r="T834" s="163">
        <f>S834*H834</f>
        <v>1.674855</v>
      </c>
      <c r="AR834" s="24" t="s">
        <v>155</v>
      </c>
      <c r="AT834" s="24" t="s">
        <v>150</v>
      </c>
      <c r="AU834" s="24" t="s">
        <v>146</v>
      </c>
      <c r="AY834" s="24" t="s">
        <v>145</v>
      </c>
      <c r="BE834" s="164">
        <f>IF(N834="základní",J834,0)</f>
        <v>0</v>
      </c>
      <c r="BF834" s="164">
        <f>IF(N834="snížená",J834,0)</f>
        <v>0</v>
      </c>
      <c r="BG834" s="164">
        <f>IF(N834="zákl. přenesená",J834,0)</f>
        <v>0</v>
      </c>
      <c r="BH834" s="164">
        <f>IF(N834="sníž. přenesená",J834,0)</f>
        <v>0</v>
      </c>
      <c r="BI834" s="164">
        <f>IF(N834="nulová",J834,0)</f>
        <v>0</v>
      </c>
      <c r="BJ834" s="24" t="s">
        <v>77</v>
      </c>
      <c r="BK834" s="164">
        <f>ROUND(I834*H834,2)</f>
        <v>0</v>
      </c>
      <c r="BL834" s="24" t="s">
        <v>155</v>
      </c>
      <c r="BM834" s="24" t="s">
        <v>983</v>
      </c>
    </row>
    <row r="835" spans="2:65" s="11" customFormat="1">
      <c r="B835" s="165"/>
      <c r="D835" s="166" t="s">
        <v>157</v>
      </c>
      <c r="E835" s="167" t="s">
        <v>5</v>
      </c>
      <c r="F835" s="168" t="s">
        <v>984</v>
      </c>
      <c r="H835" s="169">
        <v>6.6150000000000002</v>
      </c>
      <c r="L835" s="165"/>
      <c r="M835" s="170"/>
      <c r="N835" s="171"/>
      <c r="O835" s="171"/>
      <c r="P835" s="171"/>
      <c r="Q835" s="171"/>
      <c r="R835" s="171"/>
      <c r="S835" s="171"/>
      <c r="T835" s="172"/>
      <c r="AT835" s="167" t="s">
        <v>157</v>
      </c>
      <c r="AU835" s="167" t="s">
        <v>146</v>
      </c>
      <c r="AV835" s="11" t="s">
        <v>80</v>
      </c>
      <c r="AW835" s="11" t="s">
        <v>35</v>
      </c>
      <c r="AX835" s="11" t="s">
        <v>72</v>
      </c>
      <c r="AY835" s="167" t="s">
        <v>145</v>
      </c>
    </row>
    <row r="836" spans="2:65" s="11" customFormat="1">
      <c r="B836" s="165"/>
      <c r="D836" s="166" t="s">
        <v>157</v>
      </c>
      <c r="E836" s="167" t="s">
        <v>5</v>
      </c>
      <c r="F836" s="168" t="s">
        <v>985</v>
      </c>
      <c r="H836" s="169">
        <v>7.7789999999999999</v>
      </c>
      <c r="L836" s="165"/>
      <c r="M836" s="170"/>
      <c r="N836" s="171"/>
      <c r="O836" s="171"/>
      <c r="P836" s="171"/>
      <c r="Q836" s="171"/>
      <c r="R836" s="171"/>
      <c r="S836" s="171"/>
      <c r="T836" s="172"/>
      <c r="AT836" s="167" t="s">
        <v>157</v>
      </c>
      <c r="AU836" s="167" t="s">
        <v>146</v>
      </c>
      <c r="AV836" s="11" t="s">
        <v>80</v>
      </c>
      <c r="AW836" s="11" t="s">
        <v>35</v>
      </c>
      <c r="AX836" s="11" t="s">
        <v>72</v>
      </c>
      <c r="AY836" s="167" t="s">
        <v>145</v>
      </c>
    </row>
    <row r="837" spans="2:65" s="12" customFormat="1">
      <c r="B837" s="173"/>
      <c r="D837" s="166" t="s">
        <v>157</v>
      </c>
      <c r="E837" s="174" t="s">
        <v>5</v>
      </c>
      <c r="F837" s="175" t="s">
        <v>167</v>
      </c>
      <c r="H837" s="176">
        <v>14.394</v>
      </c>
      <c r="L837" s="173"/>
      <c r="M837" s="177"/>
      <c r="N837" s="178"/>
      <c r="O837" s="178"/>
      <c r="P837" s="178"/>
      <c r="Q837" s="178"/>
      <c r="R837" s="178"/>
      <c r="S837" s="178"/>
      <c r="T837" s="179"/>
      <c r="AT837" s="174" t="s">
        <v>157</v>
      </c>
      <c r="AU837" s="174" t="s">
        <v>146</v>
      </c>
      <c r="AV837" s="12" t="s">
        <v>146</v>
      </c>
      <c r="AW837" s="12" t="s">
        <v>35</v>
      </c>
      <c r="AX837" s="12" t="s">
        <v>72</v>
      </c>
      <c r="AY837" s="174" t="s">
        <v>145</v>
      </c>
    </row>
    <row r="838" spans="2:65" s="11" customFormat="1">
      <c r="B838" s="165"/>
      <c r="D838" s="166" t="s">
        <v>157</v>
      </c>
      <c r="E838" s="167" t="s">
        <v>5</v>
      </c>
      <c r="F838" s="168" t="s">
        <v>986</v>
      </c>
      <c r="H838" s="169">
        <v>3.5779999999999998</v>
      </c>
      <c r="L838" s="165"/>
      <c r="M838" s="170"/>
      <c r="N838" s="171"/>
      <c r="O838" s="171"/>
      <c r="P838" s="171"/>
      <c r="Q838" s="171"/>
      <c r="R838" s="171"/>
      <c r="S838" s="171"/>
      <c r="T838" s="172"/>
      <c r="AT838" s="167" t="s">
        <v>157</v>
      </c>
      <c r="AU838" s="167" t="s">
        <v>146</v>
      </c>
      <c r="AV838" s="11" t="s">
        <v>80</v>
      </c>
      <c r="AW838" s="11" t="s">
        <v>35</v>
      </c>
      <c r="AX838" s="11" t="s">
        <v>72</v>
      </c>
      <c r="AY838" s="167" t="s">
        <v>145</v>
      </c>
    </row>
    <row r="839" spans="2:65" s="11" customFormat="1">
      <c r="B839" s="165"/>
      <c r="D839" s="166" t="s">
        <v>157</v>
      </c>
      <c r="E839" s="167" t="s">
        <v>5</v>
      </c>
      <c r="F839" s="168" t="s">
        <v>987</v>
      </c>
      <c r="H839" s="169">
        <v>8.6129999999999995</v>
      </c>
      <c r="L839" s="165"/>
      <c r="M839" s="170"/>
      <c r="N839" s="171"/>
      <c r="O839" s="171"/>
      <c r="P839" s="171"/>
      <c r="Q839" s="171"/>
      <c r="R839" s="171"/>
      <c r="S839" s="171"/>
      <c r="T839" s="172"/>
      <c r="AT839" s="167" t="s">
        <v>157</v>
      </c>
      <c r="AU839" s="167" t="s">
        <v>146</v>
      </c>
      <c r="AV839" s="11" t="s">
        <v>80</v>
      </c>
      <c r="AW839" s="11" t="s">
        <v>35</v>
      </c>
      <c r="AX839" s="11" t="s">
        <v>72</v>
      </c>
      <c r="AY839" s="167" t="s">
        <v>145</v>
      </c>
    </row>
    <row r="840" spans="2:65" s="12" customFormat="1">
      <c r="B840" s="173"/>
      <c r="D840" s="166" t="s">
        <v>157</v>
      </c>
      <c r="E840" s="174" t="s">
        <v>5</v>
      </c>
      <c r="F840" s="175" t="s">
        <v>485</v>
      </c>
      <c r="H840" s="176">
        <v>12.191000000000001</v>
      </c>
      <c r="L840" s="173"/>
      <c r="M840" s="177"/>
      <c r="N840" s="178"/>
      <c r="O840" s="178"/>
      <c r="P840" s="178"/>
      <c r="Q840" s="178"/>
      <c r="R840" s="178"/>
      <c r="S840" s="178"/>
      <c r="T840" s="179"/>
      <c r="AT840" s="174" t="s">
        <v>157</v>
      </c>
      <c r="AU840" s="174" t="s">
        <v>146</v>
      </c>
      <c r="AV840" s="12" t="s">
        <v>146</v>
      </c>
      <c r="AW840" s="12" t="s">
        <v>35</v>
      </c>
      <c r="AX840" s="12" t="s">
        <v>72</v>
      </c>
      <c r="AY840" s="174" t="s">
        <v>145</v>
      </c>
    </row>
    <row r="841" spans="2:65" s="13" customFormat="1">
      <c r="B841" s="180"/>
      <c r="D841" s="166" t="s">
        <v>157</v>
      </c>
      <c r="E841" s="181" t="s">
        <v>5</v>
      </c>
      <c r="F841" s="182" t="s">
        <v>160</v>
      </c>
      <c r="H841" s="183">
        <v>26.585000000000001</v>
      </c>
      <c r="L841" s="180"/>
      <c r="M841" s="184"/>
      <c r="N841" s="185"/>
      <c r="O841" s="185"/>
      <c r="P841" s="185"/>
      <c r="Q841" s="185"/>
      <c r="R841" s="185"/>
      <c r="S841" s="185"/>
      <c r="T841" s="186"/>
      <c r="AT841" s="181" t="s">
        <v>157</v>
      </c>
      <c r="AU841" s="181" t="s">
        <v>146</v>
      </c>
      <c r="AV841" s="13" t="s">
        <v>155</v>
      </c>
      <c r="AW841" s="13" t="s">
        <v>35</v>
      </c>
      <c r="AX841" s="13" t="s">
        <v>77</v>
      </c>
      <c r="AY841" s="181" t="s">
        <v>145</v>
      </c>
    </row>
    <row r="842" spans="2:65" s="1" customFormat="1" ht="14.4" customHeight="1">
      <c r="B842" s="153"/>
      <c r="C842" s="154" t="s">
        <v>988</v>
      </c>
      <c r="D842" s="154" t="s">
        <v>150</v>
      </c>
      <c r="E842" s="155" t="s">
        <v>989</v>
      </c>
      <c r="F842" s="156" t="s">
        <v>990</v>
      </c>
      <c r="G842" s="157" t="s">
        <v>195</v>
      </c>
      <c r="H842" s="158">
        <v>6.48</v>
      </c>
      <c r="I842" s="159">
        <v>0</v>
      </c>
      <c r="J842" s="159">
        <f>ROUND(I842*H842,2)</f>
        <v>0</v>
      </c>
      <c r="K842" s="156" t="s">
        <v>5</v>
      </c>
      <c r="L842" s="39"/>
      <c r="M842" s="160" t="s">
        <v>5</v>
      </c>
      <c r="N842" s="161" t="s">
        <v>43</v>
      </c>
      <c r="O842" s="162">
        <v>0.372</v>
      </c>
      <c r="P842" s="162">
        <f>O842*H842</f>
        <v>2.4105600000000003</v>
      </c>
      <c r="Q842" s="162">
        <v>0</v>
      </c>
      <c r="R842" s="162">
        <f>Q842*H842</f>
        <v>0</v>
      </c>
      <c r="S842" s="162">
        <v>6.0000000000000001E-3</v>
      </c>
      <c r="T842" s="163">
        <f>S842*H842</f>
        <v>3.8880000000000005E-2</v>
      </c>
      <c r="AR842" s="24" t="s">
        <v>155</v>
      </c>
      <c r="AT842" s="24" t="s">
        <v>150</v>
      </c>
      <c r="AU842" s="24" t="s">
        <v>146</v>
      </c>
      <c r="AY842" s="24" t="s">
        <v>145</v>
      </c>
      <c r="BE842" s="164">
        <f>IF(N842="základní",J842,0)</f>
        <v>0</v>
      </c>
      <c r="BF842" s="164">
        <f>IF(N842="snížená",J842,0)</f>
        <v>0</v>
      </c>
      <c r="BG842" s="164">
        <f>IF(N842="zákl. přenesená",J842,0)</f>
        <v>0</v>
      </c>
      <c r="BH842" s="164">
        <f>IF(N842="sníž. přenesená",J842,0)</f>
        <v>0</v>
      </c>
      <c r="BI842" s="164">
        <f>IF(N842="nulová",J842,0)</f>
        <v>0</v>
      </c>
      <c r="BJ842" s="24" t="s">
        <v>77</v>
      </c>
      <c r="BK842" s="164">
        <f>ROUND(I842*H842,2)</f>
        <v>0</v>
      </c>
      <c r="BL842" s="24" t="s">
        <v>155</v>
      </c>
      <c r="BM842" s="24" t="s">
        <v>991</v>
      </c>
    </row>
    <row r="843" spans="2:65" s="11" customFormat="1">
      <c r="B843" s="165"/>
      <c r="D843" s="166" t="s">
        <v>157</v>
      </c>
      <c r="E843" s="167" t="s">
        <v>5</v>
      </c>
      <c r="F843" s="168" t="s">
        <v>950</v>
      </c>
      <c r="H843" s="169">
        <v>1.62</v>
      </c>
      <c r="L843" s="165"/>
      <c r="M843" s="170"/>
      <c r="N843" s="171"/>
      <c r="O843" s="171"/>
      <c r="P843" s="171"/>
      <c r="Q843" s="171"/>
      <c r="R843" s="171"/>
      <c r="S843" s="171"/>
      <c r="T843" s="172"/>
      <c r="AT843" s="167" t="s">
        <v>157</v>
      </c>
      <c r="AU843" s="167" t="s">
        <v>146</v>
      </c>
      <c r="AV843" s="11" t="s">
        <v>80</v>
      </c>
      <c r="AW843" s="11" t="s">
        <v>35</v>
      </c>
      <c r="AX843" s="11" t="s">
        <v>72</v>
      </c>
      <c r="AY843" s="167" t="s">
        <v>145</v>
      </c>
    </row>
    <row r="844" spans="2:65" s="12" customFormat="1">
      <c r="B844" s="173"/>
      <c r="D844" s="166" t="s">
        <v>157</v>
      </c>
      <c r="E844" s="174" t="s">
        <v>5</v>
      </c>
      <c r="F844" s="175" t="s">
        <v>159</v>
      </c>
      <c r="H844" s="176">
        <v>1.62</v>
      </c>
      <c r="L844" s="173"/>
      <c r="M844" s="177"/>
      <c r="N844" s="178"/>
      <c r="O844" s="178"/>
      <c r="P844" s="178"/>
      <c r="Q844" s="178"/>
      <c r="R844" s="178"/>
      <c r="S844" s="178"/>
      <c r="T844" s="179"/>
      <c r="AT844" s="174" t="s">
        <v>157</v>
      </c>
      <c r="AU844" s="174" t="s">
        <v>146</v>
      </c>
      <c r="AV844" s="12" t="s">
        <v>146</v>
      </c>
      <c r="AW844" s="12" t="s">
        <v>35</v>
      </c>
      <c r="AX844" s="12" t="s">
        <v>72</v>
      </c>
      <c r="AY844" s="174" t="s">
        <v>145</v>
      </c>
    </row>
    <row r="845" spans="2:65" s="11" customFormat="1">
      <c r="B845" s="165"/>
      <c r="D845" s="166" t="s">
        <v>157</v>
      </c>
      <c r="E845" s="167" t="s">
        <v>5</v>
      </c>
      <c r="F845" s="168" t="s">
        <v>992</v>
      </c>
      <c r="H845" s="169">
        <v>1.62</v>
      </c>
      <c r="L845" s="165"/>
      <c r="M845" s="170"/>
      <c r="N845" s="171"/>
      <c r="O845" s="171"/>
      <c r="P845" s="171"/>
      <c r="Q845" s="171"/>
      <c r="R845" s="171"/>
      <c r="S845" s="171"/>
      <c r="T845" s="172"/>
      <c r="AT845" s="167" t="s">
        <v>157</v>
      </c>
      <c r="AU845" s="167" t="s">
        <v>146</v>
      </c>
      <c r="AV845" s="11" t="s">
        <v>80</v>
      </c>
      <c r="AW845" s="11" t="s">
        <v>35</v>
      </c>
      <c r="AX845" s="11" t="s">
        <v>72</v>
      </c>
      <c r="AY845" s="167" t="s">
        <v>145</v>
      </c>
    </row>
    <row r="846" spans="2:65" s="12" customFormat="1">
      <c r="B846" s="173"/>
      <c r="D846" s="166" t="s">
        <v>157</v>
      </c>
      <c r="E846" s="174" t="s">
        <v>5</v>
      </c>
      <c r="F846" s="175" t="s">
        <v>465</v>
      </c>
      <c r="H846" s="176">
        <v>1.62</v>
      </c>
      <c r="L846" s="173"/>
      <c r="M846" s="177"/>
      <c r="N846" s="178"/>
      <c r="O846" s="178"/>
      <c r="P846" s="178"/>
      <c r="Q846" s="178"/>
      <c r="R846" s="178"/>
      <c r="S846" s="178"/>
      <c r="T846" s="179"/>
      <c r="AT846" s="174" t="s">
        <v>157</v>
      </c>
      <c r="AU846" s="174" t="s">
        <v>146</v>
      </c>
      <c r="AV846" s="12" t="s">
        <v>146</v>
      </c>
      <c r="AW846" s="12" t="s">
        <v>35</v>
      </c>
      <c r="AX846" s="12" t="s">
        <v>72</v>
      </c>
      <c r="AY846" s="174" t="s">
        <v>145</v>
      </c>
    </row>
    <row r="847" spans="2:65" s="11" customFormat="1">
      <c r="B847" s="165"/>
      <c r="D847" s="166" t="s">
        <v>157</v>
      </c>
      <c r="E847" s="167" t="s">
        <v>5</v>
      </c>
      <c r="F847" s="168" t="s">
        <v>993</v>
      </c>
      <c r="H847" s="169">
        <v>2.16</v>
      </c>
      <c r="L847" s="165"/>
      <c r="M847" s="170"/>
      <c r="N847" s="171"/>
      <c r="O847" s="171"/>
      <c r="P847" s="171"/>
      <c r="Q847" s="171"/>
      <c r="R847" s="171"/>
      <c r="S847" s="171"/>
      <c r="T847" s="172"/>
      <c r="AT847" s="167" t="s">
        <v>157</v>
      </c>
      <c r="AU847" s="167" t="s">
        <v>146</v>
      </c>
      <c r="AV847" s="11" t="s">
        <v>80</v>
      </c>
      <c r="AW847" s="11" t="s">
        <v>35</v>
      </c>
      <c r="AX847" s="11" t="s">
        <v>72</v>
      </c>
      <c r="AY847" s="167" t="s">
        <v>145</v>
      </c>
    </row>
    <row r="848" spans="2:65" s="11" customFormat="1">
      <c r="B848" s="165"/>
      <c r="D848" s="166" t="s">
        <v>157</v>
      </c>
      <c r="E848" s="167" t="s">
        <v>5</v>
      </c>
      <c r="F848" s="168" t="s">
        <v>954</v>
      </c>
      <c r="H848" s="169">
        <v>1.08</v>
      </c>
      <c r="L848" s="165"/>
      <c r="M848" s="170"/>
      <c r="N848" s="171"/>
      <c r="O848" s="171"/>
      <c r="P848" s="171"/>
      <c r="Q848" s="171"/>
      <c r="R848" s="171"/>
      <c r="S848" s="171"/>
      <c r="T848" s="172"/>
      <c r="AT848" s="167" t="s">
        <v>157</v>
      </c>
      <c r="AU848" s="167" t="s">
        <v>146</v>
      </c>
      <c r="AV848" s="11" t="s">
        <v>80</v>
      </c>
      <c r="AW848" s="11" t="s">
        <v>35</v>
      </c>
      <c r="AX848" s="11" t="s">
        <v>72</v>
      </c>
      <c r="AY848" s="167" t="s">
        <v>145</v>
      </c>
    </row>
    <row r="849" spans="2:65" s="12" customFormat="1">
      <c r="B849" s="173"/>
      <c r="D849" s="166" t="s">
        <v>157</v>
      </c>
      <c r="E849" s="174" t="s">
        <v>5</v>
      </c>
      <c r="F849" s="175" t="s">
        <v>167</v>
      </c>
      <c r="H849" s="176">
        <v>3.24</v>
      </c>
      <c r="L849" s="173"/>
      <c r="M849" s="177"/>
      <c r="N849" s="178"/>
      <c r="O849" s="178"/>
      <c r="P849" s="178"/>
      <c r="Q849" s="178"/>
      <c r="R849" s="178"/>
      <c r="S849" s="178"/>
      <c r="T849" s="179"/>
      <c r="AT849" s="174" t="s">
        <v>157</v>
      </c>
      <c r="AU849" s="174" t="s">
        <v>146</v>
      </c>
      <c r="AV849" s="12" t="s">
        <v>146</v>
      </c>
      <c r="AW849" s="12" t="s">
        <v>35</v>
      </c>
      <c r="AX849" s="12" t="s">
        <v>72</v>
      </c>
      <c r="AY849" s="174" t="s">
        <v>145</v>
      </c>
    </row>
    <row r="850" spans="2:65" s="13" customFormat="1">
      <c r="B850" s="180"/>
      <c r="D850" s="166" t="s">
        <v>157</v>
      </c>
      <c r="E850" s="181" t="s">
        <v>5</v>
      </c>
      <c r="F850" s="182" t="s">
        <v>160</v>
      </c>
      <c r="H850" s="183">
        <v>6.48</v>
      </c>
      <c r="L850" s="180"/>
      <c r="M850" s="184"/>
      <c r="N850" s="185"/>
      <c r="O850" s="185"/>
      <c r="P850" s="185"/>
      <c r="Q850" s="185"/>
      <c r="R850" s="185"/>
      <c r="S850" s="185"/>
      <c r="T850" s="186"/>
      <c r="AT850" s="181" t="s">
        <v>157</v>
      </c>
      <c r="AU850" s="181" t="s">
        <v>146</v>
      </c>
      <c r="AV850" s="13" t="s">
        <v>155</v>
      </c>
      <c r="AW850" s="13" t="s">
        <v>35</v>
      </c>
      <c r="AX850" s="13" t="s">
        <v>77</v>
      </c>
      <c r="AY850" s="181" t="s">
        <v>145</v>
      </c>
    </row>
    <row r="851" spans="2:65" s="1" customFormat="1" ht="14.4" customHeight="1">
      <c r="B851" s="153"/>
      <c r="C851" s="154" t="s">
        <v>994</v>
      </c>
      <c r="D851" s="154" t="s">
        <v>150</v>
      </c>
      <c r="E851" s="155" t="s">
        <v>995</v>
      </c>
      <c r="F851" s="156" t="s">
        <v>996</v>
      </c>
      <c r="G851" s="157" t="s">
        <v>195</v>
      </c>
      <c r="H851" s="158">
        <v>85.414000000000001</v>
      </c>
      <c r="I851" s="159">
        <v>0</v>
      </c>
      <c r="J851" s="159">
        <f>ROUND(I851*H851,2)</f>
        <v>0</v>
      </c>
      <c r="K851" s="156" t="s">
        <v>5</v>
      </c>
      <c r="L851" s="39"/>
      <c r="M851" s="160" t="s">
        <v>5</v>
      </c>
      <c r="N851" s="161" t="s">
        <v>43</v>
      </c>
      <c r="O851" s="162">
        <v>0.223</v>
      </c>
      <c r="P851" s="162">
        <f>O851*H851</f>
        <v>19.047322000000001</v>
      </c>
      <c r="Q851" s="162">
        <v>0</v>
      </c>
      <c r="R851" s="162">
        <f>Q851*H851</f>
        <v>0</v>
      </c>
      <c r="S851" s="162">
        <v>2E-3</v>
      </c>
      <c r="T851" s="163">
        <f>S851*H851</f>
        <v>0.17082800000000001</v>
      </c>
      <c r="AR851" s="24" t="s">
        <v>155</v>
      </c>
      <c r="AT851" s="24" t="s">
        <v>150</v>
      </c>
      <c r="AU851" s="24" t="s">
        <v>146</v>
      </c>
      <c r="AY851" s="24" t="s">
        <v>145</v>
      </c>
      <c r="BE851" s="164">
        <f>IF(N851="základní",J851,0)</f>
        <v>0</v>
      </c>
      <c r="BF851" s="164">
        <f>IF(N851="snížená",J851,0)</f>
        <v>0</v>
      </c>
      <c r="BG851" s="164">
        <f>IF(N851="zákl. přenesená",J851,0)</f>
        <v>0</v>
      </c>
      <c r="BH851" s="164">
        <f>IF(N851="sníž. přenesená",J851,0)</f>
        <v>0</v>
      </c>
      <c r="BI851" s="164">
        <f>IF(N851="nulová",J851,0)</f>
        <v>0</v>
      </c>
      <c r="BJ851" s="24" t="s">
        <v>77</v>
      </c>
      <c r="BK851" s="164">
        <f>ROUND(I851*H851,2)</f>
        <v>0</v>
      </c>
      <c r="BL851" s="24" t="s">
        <v>155</v>
      </c>
      <c r="BM851" s="24" t="s">
        <v>997</v>
      </c>
    </row>
    <row r="852" spans="2:65" s="11" customFormat="1">
      <c r="B852" s="165"/>
      <c r="D852" s="166" t="s">
        <v>157</v>
      </c>
      <c r="E852" s="167" t="s">
        <v>5</v>
      </c>
      <c r="F852" s="168" t="s">
        <v>998</v>
      </c>
      <c r="H852" s="169">
        <v>2.4300000000000002</v>
      </c>
      <c r="L852" s="165"/>
      <c r="M852" s="170"/>
      <c r="N852" s="171"/>
      <c r="O852" s="171"/>
      <c r="P852" s="171"/>
      <c r="Q852" s="171"/>
      <c r="R852" s="171"/>
      <c r="S852" s="171"/>
      <c r="T852" s="172"/>
      <c r="AT852" s="167" t="s">
        <v>157</v>
      </c>
      <c r="AU852" s="167" t="s">
        <v>146</v>
      </c>
      <c r="AV852" s="11" t="s">
        <v>80</v>
      </c>
      <c r="AW852" s="11" t="s">
        <v>35</v>
      </c>
      <c r="AX852" s="11" t="s">
        <v>72</v>
      </c>
      <c r="AY852" s="167" t="s">
        <v>145</v>
      </c>
    </row>
    <row r="853" spans="2:65" s="12" customFormat="1">
      <c r="B853" s="173"/>
      <c r="D853" s="166" t="s">
        <v>157</v>
      </c>
      <c r="E853" s="174" t="s">
        <v>5</v>
      </c>
      <c r="F853" s="175" t="s">
        <v>159</v>
      </c>
      <c r="H853" s="176">
        <v>2.4300000000000002</v>
      </c>
      <c r="L853" s="173"/>
      <c r="M853" s="177"/>
      <c r="N853" s="178"/>
      <c r="O853" s="178"/>
      <c r="P853" s="178"/>
      <c r="Q853" s="178"/>
      <c r="R853" s="178"/>
      <c r="S853" s="178"/>
      <c r="T853" s="179"/>
      <c r="AT853" s="174" t="s">
        <v>157</v>
      </c>
      <c r="AU853" s="174" t="s">
        <v>146</v>
      </c>
      <c r="AV853" s="12" t="s">
        <v>146</v>
      </c>
      <c r="AW853" s="12" t="s">
        <v>35</v>
      </c>
      <c r="AX853" s="12" t="s">
        <v>72</v>
      </c>
      <c r="AY853" s="174" t="s">
        <v>145</v>
      </c>
    </row>
    <row r="854" spans="2:65" s="11" customFormat="1">
      <c r="B854" s="165"/>
      <c r="D854" s="166" t="s">
        <v>157</v>
      </c>
      <c r="E854" s="167" t="s">
        <v>5</v>
      </c>
      <c r="F854" s="168" t="s">
        <v>959</v>
      </c>
      <c r="H854" s="169">
        <v>7.29</v>
      </c>
      <c r="L854" s="165"/>
      <c r="M854" s="170"/>
      <c r="N854" s="171"/>
      <c r="O854" s="171"/>
      <c r="P854" s="171"/>
      <c r="Q854" s="171"/>
      <c r="R854" s="171"/>
      <c r="S854" s="171"/>
      <c r="T854" s="172"/>
      <c r="AT854" s="167" t="s">
        <v>157</v>
      </c>
      <c r="AU854" s="167" t="s">
        <v>146</v>
      </c>
      <c r="AV854" s="11" t="s">
        <v>80</v>
      </c>
      <c r="AW854" s="11" t="s">
        <v>35</v>
      </c>
      <c r="AX854" s="11" t="s">
        <v>72</v>
      </c>
      <c r="AY854" s="167" t="s">
        <v>145</v>
      </c>
    </row>
    <row r="855" spans="2:65" s="12" customFormat="1">
      <c r="B855" s="173"/>
      <c r="D855" s="166" t="s">
        <v>157</v>
      </c>
      <c r="E855" s="174" t="s">
        <v>5</v>
      </c>
      <c r="F855" s="175" t="s">
        <v>465</v>
      </c>
      <c r="H855" s="176">
        <v>7.29</v>
      </c>
      <c r="L855" s="173"/>
      <c r="M855" s="177"/>
      <c r="N855" s="178"/>
      <c r="O855" s="178"/>
      <c r="P855" s="178"/>
      <c r="Q855" s="178"/>
      <c r="R855" s="178"/>
      <c r="S855" s="178"/>
      <c r="T855" s="179"/>
      <c r="AT855" s="174" t="s">
        <v>157</v>
      </c>
      <c r="AU855" s="174" t="s">
        <v>146</v>
      </c>
      <c r="AV855" s="12" t="s">
        <v>146</v>
      </c>
      <c r="AW855" s="12" t="s">
        <v>35</v>
      </c>
      <c r="AX855" s="12" t="s">
        <v>72</v>
      </c>
      <c r="AY855" s="174" t="s">
        <v>145</v>
      </c>
    </row>
    <row r="856" spans="2:65" s="11" customFormat="1">
      <c r="B856" s="165"/>
      <c r="D856" s="166" t="s">
        <v>157</v>
      </c>
      <c r="E856" s="167" t="s">
        <v>5</v>
      </c>
      <c r="F856" s="168" t="s">
        <v>999</v>
      </c>
      <c r="H856" s="169">
        <v>26.73</v>
      </c>
      <c r="L856" s="165"/>
      <c r="M856" s="170"/>
      <c r="N856" s="171"/>
      <c r="O856" s="171"/>
      <c r="P856" s="171"/>
      <c r="Q856" s="171"/>
      <c r="R856" s="171"/>
      <c r="S856" s="171"/>
      <c r="T856" s="172"/>
      <c r="AT856" s="167" t="s">
        <v>157</v>
      </c>
      <c r="AU856" s="167" t="s">
        <v>146</v>
      </c>
      <c r="AV856" s="11" t="s">
        <v>80</v>
      </c>
      <c r="AW856" s="11" t="s">
        <v>35</v>
      </c>
      <c r="AX856" s="11" t="s">
        <v>72</v>
      </c>
      <c r="AY856" s="167" t="s">
        <v>145</v>
      </c>
    </row>
    <row r="857" spans="2:65" s="12" customFormat="1">
      <c r="B857" s="173"/>
      <c r="D857" s="166" t="s">
        <v>157</v>
      </c>
      <c r="E857" s="174" t="s">
        <v>5</v>
      </c>
      <c r="F857" s="175" t="s">
        <v>167</v>
      </c>
      <c r="H857" s="176">
        <v>26.73</v>
      </c>
      <c r="L857" s="173"/>
      <c r="M857" s="177"/>
      <c r="N857" s="178"/>
      <c r="O857" s="178"/>
      <c r="P857" s="178"/>
      <c r="Q857" s="178"/>
      <c r="R857" s="178"/>
      <c r="S857" s="178"/>
      <c r="T857" s="179"/>
      <c r="AT857" s="174" t="s">
        <v>157</v>
      </c>
      <c r="AU857" s="174" t="s">
        <v>146</v>
      </c>
      <c r="AV857" s="12" t="s">
        <v>146</v>
      </c>
      <c r="AW857" s="12" t="s">
        <v>35</v>
      </c>
      <c r="AX857" s="12" t="s">
        <v>72</v>
      </c>
      <c r="AY857" s="174" t="s">
        <v>145</v>
      </c>
    </row>
    <row r="858" spans="2:65" s="11" customFormat="1">
      <c r="B858" s="165"/>
      <c r="D858" s="166" t="s">
        <v>157</v>
      </c>
      <c r="E858" s="167" t="s">
        <v>5</v>
      </c>
      <c r="F858" s="168" t="s">
        <v>1000</v>
      </c>
      <c r="H858" s="169">
        <v>46.17</v>
      </c>
      <c r="L858" s="165"/>
      <c r="M858" s="170"/>
      <c r="N858" s="171"/>
      <c r="O858" s="171"/>
      <c r="P858" s="171"/>
      <c r="Q858" s="171"/>
      <c r="R858" s="171"/>
      <c r="S858" s="171"/>
      <c r="T858" s="172"/>
      <c r="AT858" s="167" t="s">
        <v>157</v>
      </c>
      <c r="AU858" s="167" t="s">
        <v>146</v>
      </c>
      <c r="AV858" s="11" t="s">
        <v>80</v>
      </c>
      <c r="AW858" s="11" t="s">
        <v>35</v>
      </c>
      <c r="AX858" s="11" t="s">
        <v>72</v>
      </c>
      <c r="AY858" s="167" t="s">
        <v>145</v>
      </c>
    </row>
    <row r="859" spans="2:65" s="12" customFormat="1">
      <c r="B859" s="173"/>
      <c r="D859" s="166" t="s">
        <v>157</v>
      </c>
      <c r="E859" s="174" t="s">
        <v>5</v>
      </c>
      <c r="F859" s="175" t="s">
        <v>485</v>
      </c>
      <c r="H859" s="176">
        <v>46.17</v>
      </c>
      <c r="L859" s="173"/>
      <c r="M859" s="177"/>
      <c r="N859" s="178"/>
      <c r="O859" s="178"/>
      <c r="P859" s="178"/>
      <c r="Q859" s="178"/>
      <c r="R859" s="178"/>
      <c r="S859" s="178"/>
      <c r="T859" s="179"/>
      <c r="AT859" s="174" t="s">
        <v>157</v>
      </c>
      <c r="AU859" s="174" t="s">
        <v>146</v>
      </c>
      <c r="AV859" s="12" t="s">
        <v>146</v>
      </c>
      <c r="AW859" s="12" t="s">
        <v>35</v>
      </c>
      <c r="AX859" s="12" t="s">
        <v>72</v>
      </c>
      <c r="AY859" s="174" t="s">
        <v>145</v>
      </c>
    </row>
    <row r="860" spans="2:65" s="11" customFormat="1">
      <c r="B860" s="165"/>
      <c r="D860" s="166" t="s">
        <v>157</v>
      </c>
      <c r="E860" s="167" t="s">
        <v>5</v>
      </c>
      <c r="F860" s="168" t="s">
        <v>974</v>
      </c>
      <c r="H860" s="169">
        <v>2.794</v>
      </c>
      <c r="L860" s="165"/>
      <c r="M860" s="170"/>
      <c r="N860" s="171"/>
      <c r="O860" s="171"/>
      <c r="P860" s="171"/>
      <c r="Q860" s="171"/>
      <c r="R860" s="171"/>
      <c r="S860" s="171"/>
      <c r="T860" s="172"/>
      <c r="AT860" s="167" t="s">
        <v>157</v>
      </c>
      <c r="AU860" s="167" t="s">
        <v>146</v>
      </c>
      <c r="AV860" s="11" t="s">
        <v>80</v>
      </c>
      <c r="AW860" s="11" t="s">
        <v>35</v>
      </c>
      <c r="AX860" s="11" t="s">
        <v>72</v>
      </c>
      <c r="AY860" s="167" t="s">
        <v>145</v>
      </c>
    </row>
    <row r="861" spans="2:65" s="12" customFormat="1">
      <c r="B861" s="173"/>
      <c r="D861" s="166" t="s">
        <v>157</v>
      </c>
      <c r="E861" s="174" t="s">
        <v>5</v>
      </c>
      <c r="F861" s="175" t="s">
        <v>485</v>
      </c>
      <c r="H861" s="176">
        <v>2.794</v>
      </c>
      <c r="L861" s="173"/>
      <c r="M861" s="177"/>
      <c r="N861" s="178"/>
      <c r="O861" s="178"/>
      <c r="P861" s="178"/>
      <c r="Q861" s="178"/>
      <c r="R861" s="178"/>
      <c r="S861" s="178"/>
      <c r="T861" s="179"/>
      <c r="AT861" s="174" t="s">
        <v>157</v>
      </c>
      <c r="AU861" s="174" t="s">
        <v>146</v>
      </c>
      <c r="AV861" s="12" t="s">
        <v>146</v>
      </c>
      <c r="AW861" s="12" t="s">
        <v>35</v>
      </c>
      <c r="AX861" s="12" t="s">
        <v>72</v>
      </c>
      <c r="AY861" s="174" t="s">
        <v>145</v>
      </c>
    </row>
    <row r="862" spans="2:65" s="13" customFormat="1">
      <c r="B862" s="180"/>
      <c r="D862" s="166" t="s">
        <v>157</v>
      </c>
      <c r="E862" s="181" t="s">
        <v>5</v>
      </c>
      <c r="F862" s="182" t="s">
        <v>160</v>
      </c>
      <c r="H862" s="183">
        <v>85.414000000000001</v>
      </c>
      <c r="L862" s="180"/>
      <c r="M862" s="184"/>
      <c r="N862" s="185"/>
      <c r="O862" s="185"/>
      <c r="P862" s="185"/>
      <c r="Q862" s="185"/>
      <c r="R862" s="185"/>
      <c r="S862" s="185"/>
      <c r="T862" s="186"/>
      <c r="AT862" s="181" t="s">
        <v>157</v>
      </c>
      <c r="AU862" s="181" t="s">
        <v>146</v>
      </c>
      <c r="AV862" s="13" t="s">
        <v>155</v>
      </c>
      <c r="AW862" s="13" t="s">
        <v>35</v>
      </c>
      <c r="AX862" s="13" t="s">
        <v>77</v>
      </c>
      <c r="AY862" s="181" t="s">
        <v>145</v>
      </c>
    </row>
    <row r="863" spans="2:65" s="1" customFormat="1" ht="14.4" customHeight="1">
      <c r="B863" s="153"/>
      <c r="C863" s="154" t="s">
        <v>1001</v>
      </c>
      <c r="D863" s="154" t="s">
        <v>150</v>
      </c>
      <c r="E863" s="155" t="s">
        <v>1002</v>
      </c>
      <c r="F863" s="156" t="s">
        <v>1003</v>
      </c>
      <c r="G863" s="157" t="s">
        <v>258</v>
      </c>
      <c r="H863" s="158">
        <v>6</v>
      </c>
      <c r="I863" s="159">
        <v>0</v>
      </c>
      <c r="J863" s="159">
        <f>ROUND(I863*H863,2)</f>
        <v>0</v>
      </c>
      <c r="K863" s="156" t="s">
        <v>1812</v>
      </c>
      <c r="L863" s="39"/>
      <c r="M863" s="160" t="s">
        <v>5</v>
      </c>
      <c r="N863" s="161" t="s">
        <v>43</v>
      </c>
      <c r="O863" s="162">
        <v>0.29899999999999999</v>
      </c>
      <c r="P863" s="162">
        <f>O863*H863</f>
        <v>1.794</v>
      </c>
      <c r="Q863" s="162">
        <v>0</v>
      </c>
      <c r="R863" s="162">
        <f>Q863*H863</f>
        <v>0</v>
      </c>
      <c r="S863" s="162">
        <v>0</v>
      </c>
      <c r="T863" s="163">
        <f>S863*H863</f>
        <v>0</v>
      </c>
      <c r="AR863" s="24" t="s">
        <v>155</v>
      </c>
      <c r="AT863" s="24" t="s">
        <v>150</v>
      </c>
      <c r="AU863" s="24" t="s">
        <v>146</v>
      </c>
      <c r="AY863" s="24" t="s">
        <v>145</v>
      </c>
      <c r="BE863" s="164">
        <f>IF(N863="základní",J863,0)</f>
        <v>0</v>
      </c>
      <c r="BF863" s="164">
        <f>IF(N863="snížená",J863,0)</f>
        <v>0</v>
      </c>
      <c r="BG863" s="164">
        <f>IF(N863="zákl. přenesená",J863,0)</f>
        <v>0</v>
      </c>
      <c r="BH863" s="164">
        <f>IF(N863="sníž. přenesená",J863,0)</f>
        <v>0</v>
      </c>
      <c r="BI863" s="164">
        <f>IF(N863="nulová",J863,0)</f>
        <v>0</v>
      </c>
      <c r="BJ863" s="24" t="s">
        <v>77</v>
      </c>
      <c r="BK863" s="164">
        <f>ROUND(I863*H863,2)</f>
        <v>0</v>
      </c>
      <c r="BL863" s="24" t="s">
        <v>155</v>
      </c>
      <c r="BM863" s="24" t="s">
        <v>1004</v>
      </c>
    </row>
    <row r="864" spans="2:65" s="11" customFormat="1">
      <c r="B864" s="165"/>
      <c r="D864" s="166" t="s">
        <v>157</v>
      </c>
      <c r="E864" s="167" t="s">
        <v>5</v>
      </c>
      <c r="F864" s="168" t="s">
        <v>1005</v>
      </c>
      <c r="H864" s="169">
        <v>6</v>
      </c>
      <c r="L864" s="165"/>
      <c r="M864" s="170"/>
      <c r="N864" s="171"/>
      <c r="O864" s="171"/>
      <c r="P864" s="171"/>
      <c r="Q864" s="171"/>
      <c r="R864" s="171"/>
      <c r="S864" s="171"/>
      <c r="T864" s="172"/>
      <c r="AT864" s="167" t="s">
        <v>157</v>
      </c>
      <c r="AU864" s="167" t="s">
        <v>146</v>
      </c>
      <c r="AV864" s="11" t="s">
        <v>80</v>
      </c>
      <c r="AW864" s="11" t="s">
        <v>35</v>
      </c>
      <c r="AX864" s="11" t="s">
        <v>77</v>
      </c>
      <c r="AY864" s="167" t="s">
        <v>145</v>
      </c>
    </row>
    <row r="865" spans="2:65" s="1" customFormat="1" ht="22.75" customHeight="1">
      <c r="B865" s="153"/>
      <c r="C865" s="154" t="s">
        <v>1006</v>
      </c>
      <c r="D865" s="154" t="s">
        <v>150</v>
      </c>
      <c r="E865" s="155" t="s">
        <v>1007</v>
      </c>
      <c r="F865" s="156" t="s">
        <v>1008</v>
      </c>
      <c r="G865" s="157" t="s">
        <v>195</v>
      </c>
      <c r="H865" s="158">
        <v>3.24</v>
      </c>
      <c r="I865" s="159">
        <v>0</v>
      </c>
      <c r="J865" s="159">
        <f>ROUND(I865*H865,2)</f>
        <v>0</v>
      </c>
      <c r="K865" s="156" t="s">
        <v>1812</v>
      </c>
      <c r="L865" s="39"/>
      <c r="M865" s="160" t="s">
        <v>5</v>
      </c>
      <c r="N865" s="161" t="s">
        <v>43</v>
      </c>
      <c r="O865" s="162">
        <v>0.6</v>
      </c>
      <c r="P865" s="162">
        <f>O865*H865</f>
        <v>1.944</v>
      </c>
      <c r="Q865" s="162">
        <v>0</v>
      </c>
      <c r="R865" s="162">
        <f>Q865*H865</f>
        <v>0</v>
      </c>
      <c r="S865" s="162">
        <v>8.2000000000000003E-2</v>
      </c>
      <c r="T865" s="163">
        <f>S865*H865</f>
        <v>0.26568000000000003</v>
      </c>
      <c r="AR865" s="24" t="s">
        <v>155</v>
      </c>
      <c r="AT865" s="24" t="s">
        <v>150</v>
      </c>
      <c r="AU865" s="24" t="s">
        <v>146</v>
      </c>
      <c r="AY865" s="24" t="s">
        <v>145</v>
      </c>
      <c r="BE865" s="164">
        <f>IF(N865="základní",J865,0)</f>
        <v>0</v>
      </c>
      <c r="BF865" s="164">
        <f>IF(N865="snížená",J865,0)</f>
        <v>0</v>
      </c>
      <c r="BG865" s="164">
        <f>IF(N865="zákl. přenesená",J865,0)</f>
        <v>0</v>
      </c>
      <c r="BH865" s="164">
        <f>IF(N865="sníž. přenesená",J865,0)</f>
        <v>0</v>
      </c>
      <c r="BI865" s="164">
        <f>IF(N865="nulová",J865,0)</f>
        <v>0</v>
      </c>
      <c r="BJ865" s="24" t="s">
        <v>77</v>
      </c>
      <c r="BK865" s="164">
        <f>ROUND(I865*H865,2)</f>
        <v>0</v>
      </c>
      <c r="BL865" s="24" t="s">
        <v>155</v>
      </c>
      <c r="BM865" s="24" t="s">
        <v>1009</v>
      </c>
    </row>
    <row r="866" spans="2:65" s="11" customFormat="1">
      <c r="B866" s="165"/>
      <c r="D866" s="166" t="s">
        <v>157</v>
      </c>
      <c r="E866" s="167" t="s">
        <v>5</v>
      </c>
      <c r="F866" s="168" t="s">
        <v>952</v>
      </c>
      <c r="H866" s="169">
        <v>3.24</v>
      </c>
      <c r="L866" s="165"/>
      <c r="M866" s="170"/>
      <c r="N866" s="171"/>
      <c r="O866" s="171"/>
      <c r="P866" s="171"/>
      <c r="Q866" s="171"/>
      <c r="R866" s="171"/>
      <c r="S866" s="171"/>
      <c r="T866" s="172"/>
      <c r="AT866" s="167" t="s">
        <v>157</v>
      </c>
      <c r="AU866" s="167" t="s">
        <v>146</v>
      </c>
      <c r="AV866" s="11" t="s">
        <v>80</v>
      </c>
      <c r="AW866" s="11" t="s">
        <v>35</v>
      </c>
      <c r="AX866" s="11" t="s">
        <v>72</v>
      </c>
      <c r="AY866" s="167" t="s">
        <v>145</v>
      </c>
    </row>
    <row r="867" spans="2:65" s="12" customFormat="1">
      <c r="B867" s="173"/>
      <c r="D867" s="166" t="s">
        <v>157</v>
      </c>
      <c r="E867" s="174" t="s">
        <v>5</v>
      </c>
      <c r="F867" s="175" t="s">
        <v>167</v>
      </c>
      <c r="H867" s="176">
        <v>3.24</v>
      </c>
      <c r="L867" s="173"/>
      <c r="M867" s="177"/>
      <c r="N867" s="178"/>
      <c r="O867" s="178"/>
      <c r="P867" s="178"/>
      <c r="Q867" s="178"/>
      <c r="R867" s="178"/>
      <c r="S867" s="178"/>
      <c r="T867" s="179"/>
      <c r="AT867" s="174" t="s">
        <v>157</v>
      </c>
      <c r="AU867" s="174" t="s">
        <v>146</v>
      </c>
      <c r="AV867" s="12" t="s">
        <v>146</v>
      </c>
      <c r="AW867" s="12" t="s">
        <v>35</v>
      </c>
      <c r="AX867" s="12" t="s">
        <v>72</v>
      </c>
      <c r="AY867" s="174" t="s">
        <v>145</v>
      </c>
    </row>
    <row r="868" spans="2:65" s="13" customFormat="1">
      <c r="B868" s="180"/>
      <c r="D868" s="166" t="s">
        <v>157</v>
      </c>
      <c r="E868" s="181" t="s">
        <v>5</v>
      </c>
      <c r="F868" s="182" t="s">
        <v>160</v>
      </c>
      <c r="H868" s="183">
        <v>3.24</v>
      </c>
      <c r="L868" s="180"/>
      <c r="M868" s="184"/>
      <c r="N868" s="185"/>
      <c r="O868" s="185"/>
      <c r="P868" s="185"/>
      <c r="Q868" s="185"/>
      <c r="R868" s="185"/>
      <c r="S868" s="185"/>
      <c r="T868" s="186"/>
      <c r="AT868" s="181" t="s">
        <v>157</v>
      </c>
      <c r="AU868" s="181" t="s">
        <v>146</v>
      </c>
      <c r="AV868" s="13" t="s">
        <v>155</v>
      </c>
      <c r="AW868" s="13" t="s">
        <v>35</v>
      </c>
      <c r="AX868" s="13" t="s">
        <v>77</v>
      </c>
      <c r="AY868" s="181" t="s">
        <v>145</v>
      </c>
    </row>
    <row r="869" spans="2:65" s="1" customFormat="1" ht="22.75" customHeight="1">
      <c r="B869" s="153"/>
      <c r="C869" s="154" t="s">
        <v>1010</v>
      </c>
      <c r="D869" s="154" t="s">
        <v>150</v>
      </c>
      <c r="E869" s="155" t="s">
        <v>1011</v>
      </c>
      <c r="F869" s="156" t="s">
        <v>1012</v>
      </c>
      <c r="G869" s="157" t="s">
        <v>170</v>
      </c>
      <c r="H869" s="158">
        <v>24.5</v>
      </c>
      <c r="I869" s="159">
        <v>0</v>
      </c>
      <c r="J869" s="159">
        <f>ROUND(I869*H869,2)</f>
        <v>0</v>
      </c>
      <c r="K869" s="156" t="s">
        <v>1812</v>
      </c>
      <c r="L869" s="39"/>
      <c r="M869" s="160" t="s">
        <v>5</v>
      </c>
      <c r="N869" s="161" t="s">
        <v>43</v>
      </c>
      <c r="O869" s="162">
        <v>0.43</v>
      </c>
      <c r="P869" s="162">
        <f>O869*H869</f>
        <v>10.535</v>
      </c>
      <c r="Q869" s="162">
        <v>0</v>
      </c>
      <c r="R869" s="162">
        <f>Q869*H869</f>
        <v>0</v>
      </c>
      <c r="S869" s="162">
        <v>1.91E-3</v>
      </c>
      <c r="T869" s="163">
        <f>S869*H869</f>
        <v>4.6795000000000003E-2</v>
      </c>
      <c r="AR869" s="24" t="s">
        <v>155</v>
      </c>
      <c r="AT869" s="24" t="s">
        <v>150</v>
      </c>
      <c r="AU869" s="24" t="s">
        <v>146</v>
      </c>
      <c r="AY869" s="24" t="s">
        <v>145</v>
      </c>
      <c r="BE869" s="164">
        <f>IF(N869="základní",J869,0)</f>
        <v>0</v>
      </c>
      <c r="BF869" s="164">
        <f>IF(N869="snížená",J869,0)</f>
        <v>0</v>
      </c>
      <c r="BG869" s="164">
        <f>IF(N869="zákl. přenesená",J869,0)</f>
        <v>0</v>
      </c>
      <c r="BH869" s="164">
        <f>IF(N869="sníž. přenesená",J869,0)</f>
        <v>0</v>
      </c>
      <c r="BI869" s="164">
        <f>IF(N869="nulová",J869,0)</f>
        <v>0</v>
      </c>
      <c r="BJ869" s="24" t="s">
        <v>77</v>
      </c>
      <c r="BK869" s="164">
        <f>ROUND(I869*H869,2)</f>
        <v>0</v>
      </c>
      <c r="BL869" s="24" t="s">
        <v>155</v>
      </c>
      <c r="BM869" s="24" t="s">
        <v>1013</v>
      </c>
    </row>
    <row r="870" spans="2:65" s="11" customFormat="1">
      <c r="B870" s="165"/>
      <c r="D870" s="166" t="s">
        <v>157</v>
      </c>
      <c r="E870" s="167" t="s">
        <v>5</v>
      </c>
      <c r="F870" s="168" t="s">
        <v>11</v>
      </c>
      <c r="H870" s="169">
        <v>15</v>
      </c>
      <c r="L870" s="165"/>
      <c r="M870" s="170"/>
      <c r="N870" s="171"/>
      <c r="O870" s="171"/>
      <c r="P870" s="171"/>
      <c r="Q870" s="171"/>
      <c r="R870" s="171"/>
      <c r="S870" s="171"/>
      <c r="T870" s="172"/>
      <c r="AT870" s="167" t="s">
        <v>157</v>
      </c>
      <c r="AU870" s="167" t="s">
        <v>146</v>
      </c>
      <c r="AV870" s="11" t="s">
        <v>80</v>
      </c>
      <c r="AW870" s="11" t="s">
        <v>35</v>
      </c>
      <c r="AX870" s="11" t="s">
        <v>72</v>
      </c>
      <c r="AY870" s="167" t="s">
        <v>145</v>
      </c>
    </row>
    <row r="871" spans="2:65" s="12" customFormat="1">
      <c r="B871" s="173"/>
      <c r="D871" s="166" t="s">
        <v>157</v>
      </c>
      <c r="E871" s="174" t="s">
        <v>5</v>
      </c>
      <c r="F871" s="175" t="s">
        <v>167</v>
      </c>
      <c r="H871" s="176">
        <v>15</v>
      </c>
      <c r="L871" s="173"/>
      <c r="M871" s="177"/>
      <c r="N871" s="178"/>
      <c r="O871" s="178"/>
      <c r="P871" s="178"/>
      <c r="Q871" s="178"/>
      <c r="R871" s="178"/>
      <c r="S871" s="178"/>
      <c r="T871" s="179"/>
      <c r="AT871" s="174" t="s">
        <v>157</v>
      </c>
      <c r="AU871" s="174" t="s">
        <v>146</v>
      </c>
      <c r="AV871" s="12" t="s">
        <v>146</v>
      </c>
      <c r="AW871" s="12" t="s">
        <v>35</v>
      </c>
      <c r="AX871" s="12" t="s">
        <v>72</v>
      </c>
      <c r="AY871" s="174" t="s">
        <v>145</v>
      </c>
    </row>
    <row r="872" spans="2:65" s="11" customFormat="1">
      <c r="B872" s="165"/>
      <c r="D872" s="166" t="s">
        <v>157</v>
      </c>
      <c r="E872" s="167" t="s">
        <v>5</v>
      </c>
      <c r="F872" s="168" t="s">
        <v>1014</v>
      </c>
      <c r="H872" s="169">
        <v>4.75</v>
      </c>
      <c r="L872" s="165"/>
      <c r="M872" s="170"/>
      <c r="N872" s="171"/>
      <c r="O872" s="171"/>
      <c r="P872" s="171"/>
      <c r="Q872" s="171"/>
      <c r="R872" s="171"/>
      <c r="S872" s="171"/>
      <c r="T872" s="172"/>
      <c r="AT872" s="167" t="s">
        <v>157</v>
      </c>
      <c r="AU872" s="167" t="s">
        <v>146</v>
      </c>
      <c r="AV872" s="11" t="s">
        <v>80</v>
      </c>
      <c r="AW872" s="11" t="s">
        <v>35</v>
      </c>
      <c r="AX872" s="11" t="s">
        <v>72</v>
      </c>
      <c r="AY872" s="167" t="s">
        <v>145</v>
      </c>
    </row>
    <row r="873" spans="2:65" s="12" customFormat="1">
      <c r="B873" s="173"/>
      <c r="D873" s="166" t="s">
        <v>157</v>
      </c>
      <c r="E873" s="174" t="s">
        <v>5</v>
      </c>
      <c r="F873" s="175" t="s">
        <v>460</v>
      </c>
      <c r="H873" s="176">
        <v>4.75</v>
      </c>
      <c r="L873" s="173"/>
      <c r="M873" s="177"/>
      <c r="N873" s="178"/>
      <c r="O873" s="178"/>
      <c r="P873" s="178"/>
      <c r="Q873" s="178"/>
      <c r="R873" s="178"/>
      <c r="S873" s="178"/>
      <c r="T873" s="179"/>
      <c r="AT873" s="174" t="s">
        <v>157</v>
      </c>
      <c r="AU873" s="174" t="s">
        <v>146</v>
      </c>
      <c r="AV873" s="12" t="s">
        <v>146</v>
      </c>
      <c r="AW873" s="12" t="s">
        <v>35</v>
      </c>
      <c r="AX873" s="12" t="s">
        <v>72</v>
      </c>
      <c r="AY873" s="174" t="s">
        <v>145</v>
      </c>
    </row>
    <row r="874" spans="2:65" s="11" customFormat="1">
      <c r="B874" s="165"/>
      <c r="D874" s="166" t="s">
        <v>157</v>
      </c>
      <c r="E874" s="167" t="s">
        <v>5</v>
      </c>
      <c r="F874" s="168" t="s">
        <v>1014</v>
      </c>
      <c r="H874" s="169">
        <v>4.75</v>
      </c>
      <c r="L874" s="165"/>
      <c r="M874" s="170"/>
      <c r="N874" s="171"/>
      <c r="O874" s="171"/>
      <c r="P874" s="171"/>
      <c r="Q874" s="171"/>
      <c r="R874" s="171"/>
      <c r="S874" s="171"/>
      <c r="T874" s="172"/>
      <c r="AT874" s="167" t="s">
        <v>157</v>
      </c>
      <c r="AU874" s="167" t="s">
        <v>146</v>
      </c>
      <c r="AV874" s="11" t="s">
        <v>80</v>
      </c>
      <c r="AW874" s="11" t="s">
        <v>35</v>
      </c>
      <c r="AX874" s="11" t="s">
        <v>72</v>
      </c>
      <c r="AY874" s="167" t="s">
        <v>145</v>
      </c>
    </row>
    <row r="875" spans="2:65" s="12" customFormat="1">
      <c r="B875" s="173"/>
      <c r="D875" s="166" t="s">
        <v>157</v>
      </c>
      <c r="E875" s="174" t="s">
        <v>5</v>
      </c>
      <c r="F875" s="175" t="s">
        <v>465</v>
      </c>
      <c r="H875" s="176">
        <v>4.75</v>
      </c>
      <c r="L875" s="173"/>
      <c r="M875" s="177"/>
      <c r="N875" s="178"/>
      <c r="O875" s="178"/>
      <c r="P875" s="178"/>
      <c r="Q875" s="178"/>
      <c r="R875" s="178"/>
      <c r="S875" s="178"/>
      <c r="T875" s="179"/>
      <c r="AT875" s="174" t="s">
        <v>157</v>
      </c>
      <c r="AU875" s="174" t="s">
        <v>146</v>
      </c>
      <c r="AV875" s="12" t="s">
        <v>146</v>
      </c>
      <c r="AW875" s="12" t="s">
        <v>35</v>
      </c>
      <c r="AX875" s="12" t="s">
        <v>72</v>
      </c>
      <c r="AY875" s="174" t="s">
        <v>145</v>
      </c>
    </row>
    <row r="876" spans="2:65" s="13" customFormat="1">
      <c r="B876" s="180"/>
      <c r="D876" s="166" t="s">
        <v>157</v>
      </c>
      <c r="E876" s="181" t="s">
        <v>5</v>
      </c>
      <c r="F876" s="182" t="s">
        <v>160</v>
      </c>
      <c r="H876" s="183">
        <v>24.5</v>
      </c>
      <c r="L876" s="180"/>
      <c r="M876" s="184"/>
      <c r="N876" s="185"/>
      <c r="O876" s="185"/>
      <c r="P876" s="185"/>
      <c r="Q876" s="185"/>
      <c r="R876" s="185"/>
      <c r="S876" s="185"/>
      <c r="T876" s="186"/>
      <c r="AT876" s="181" t="s">
        <v>157</v>
      </c>
      <c r="AU876" s="181" t="s">
        <v>146</v>
      </c>
      <c r="AV876" s="13" t="s">
        <v>155</v>
      </c>
      <c r="AW876" s="13" t="s">
        <v>35</v>
      </c>
      <c r="AX876" s="13" t="s">
        <v>77</v>
      </c>
      <c r="AY876" s="181" t="s">
        <v>145</v>
      </c>
    </row>
    <row r="877" spans="2:65" s="1" customFormat="1" ht="22.75" customHeight="1">
      <c r="B877" s="153"/>
      <c r="C877" s="154" t="s">
        <v>1015</v>
      </c>
      <c r="D877" s="154" t="s">
        <v>150</v>
      </c>
      <c r="E877" s="155" t="s">
        <v>1016</v>
      </c>
      <c r="F877" s="156" t="s">
        <v>1017</v>
      </c>
      <c r="G877" s="157" t="s">
        <v>195</v>
      </c>
      <c r="H877" s="158">
        <v>69.587999999999994</v>
      </c>
      <c r="I877" s="159">
        <v>0</v>
      </c>
      <c r="J877" s="159">
        <f>ROUND(I877*H877,2)</f>
        <v>0</v>
      </c>
      <c r="K877" s="156" t="s">
        <v>1812</v>
      </c>
      <c r="L877" s="39"/>
      <c r="M877" s="160" t="s">
        <v>5</v>
      </c>
      <c r="N877" s="161" t="s">
        <v>43</v>
      </c>
      <c r="O877" s="162">
        <v>0.36</v>
      </c>
      <c r="P877" s="162">
        <f>O877*H877</f>
        <v>25.051679999999998</v>
      </c>
      <c r="Q877" s="162">
        <v>0</v>
      </c>
      <c r="R877" s="162">
        <f>Q877*H877</f>
        <v>0</v>
      </c>
      <c r="S877" s="162">
        <v>5.94E-3</v>
      </c>
      <c r="T877" s="163">
        <f>S877*H877</f>
        <v>0.41335271999999995</v>
      </c>
      <c r="AR877" s="24" t="s">
        <v>155</v>
      </c>
      <c r="AT877" s="24" t="s">
        <v>150</v>
      </c>
      <c r="AU877" s="24" t="s">
        <v>146</v>
      </c>
      <c r="AY877" s="24" t="s">
        <v>145</v>
      </c>
      <c r="BE877" s="164">
        <f>IF(N877="základní",J877,0)</f>
        <v>0</v>
      </c>
      <c r="BF877" s="164">
        <f>IF(N877="snížená",J877,0)</f>
        <v>0</v>
      </c>
      <c r="BG877" s="164">
        <f>IF(N877="zákl. přenesená",J877,0)</f>
        <v>0</v>
      </c>
      <c r="BH877" s="164">
        <f>IF(N877="sníž. přenesená",J877,0)</f>
        <v>0</v>
      </c>
      <c r="BI877" s="164">
        <f>IF(N877="nulová",J877,0)</f>
        <v>0</v>
      </c>
      <c r="BJ877" s="24" t="s">
        <v>77</v>
      </c>
      <c r="BK877" s="164">
        <f>ROUND(I877*H877,2)</f>
        <v>0</v>
      </c>
      <c r="BL877" s="24" t="s">
        <v>155</v>
      </c>
      <c r="BM877" s="24" t="s">
        <v>1018</v>
      </c>
    </row>
    <row r="878" spans="2:65" s="11" customFormat="1">
      <c r="B878" s="165"/>
      <c r="D878" s="166" t="s">
        <v>157</v>
      </c>
      <c r="E878" s="167" t="s">
        <v>5</v>
      </c>
      <c r="F878" s="168" t="s">
        <v>1019</v>
      </c>
      <c r="H878" s="169">
        <v>0.48799999999999999</v>
      </c>
      <c r="L878" s="165"/>
      <c r="M878" s="170"/>
      <c r="N878" s="171"/>
      <c r="O878" s="171"/>
      <c r="P878" s="171"/>
      <c r="Q878" s="171"/>
      <c r="R878" s="171"/>
      <c r="S878" s="171"/>
      <c r="T878" s="172"/>
      <c r="AT878" s="167" t="s">
        <v>157</v>
      </c>
      <c r="AU878" s="167" t="s">
        <v>146</v>
      </c>
      <c r="AV878" s="11" t="s">
        <v>80</v>
      </c>
      <c r="AW878" s="11" t="s">
        <v>35</v>
      </c>
      <c r="AX878" s="11" t="s">
        <v>72</v>
      </c>
      <c r="AY878" s="167" t="s">
        <v>145</v>
      </c>
    </row>
    <row r="879" spans="2:65" s="12" customFormat="1">
      <c r="B879" s="173"/>
      <c r="D879" s="166" t="s">
        <v>157</v>
      </c>
      <c r="E879" s="174" t="s">
        <v>5</v>
      </c>
      <c r="F879" s="175" t="s">
        <v>159</v>
      </c>
      <c r="H879" s="176">
        <v>0.48799999999999999</v>
      </c>
      <c r="L879" s="173"/>
      <c r="M879" s="177"/>
      <c r="N879" s="178"/>
      <c r="O879" s="178"/>
      <c r="P879" s="178"/>
      <c r="Q879" s="178"/>
      <c r="R879" s="178"/>
      <c r="S879" s="178"/>
      <c r="T879" s="179"/>
      <c r="AT879" s="174" t="s">
        <v>157</v>
      </c>
      <c r="AU879" s="174" t="s">
        <v>146</v>
      </c>
      <c r="AV879" s="12" t="s">
        <v>146</v>
      </c>
      <c r="AW879" s="12" t="s">
        <v>35</v>
      </c>
      <c r="AX879" s="12" t="s">
        <v>72</v>
      </c>
      <c r="AY879" s="174" t="s">
        <v>145</v>
      </c>
    </row>
    <row r="880" spans="2:65" s="11" customFormat="1">
      <c r="B880" s="165"/>
      <c r="D880" s="166" t="s">
        <v>157</v>
      </c>
      <c r="E880" s="167" t="s">
        <v>5</v>
      </c>
      <c r="F880" s="168" t="s">
        <v>1020</v>
      </c>
      <c r="H880" s="169">
        <v>5.6</v>
      </c>
      <c r="L880" s="165"/>
      <c r="M880" s="170"/>
      <c r="N880" s="171"/>
      <c r="O880" s="171"/>
      <c r="P880" s="171"/>
      <c r="Q880" s="171"/>
      <c r="R880" s="171"/>
      <c r="S880" s="171"/>
      <c r="T880" s="172"/>
      <c r="AT880" s="167" t="s">
        <v>157</v>
      </c>
      <c r="AU880" s="167" t="s">
        <v>146</v>
      </c>
      <c r="AV880" s="11" t="s">
        <v>80</v>
      </c>
      <c r="AW880" s="11" t="s">
        <v>35</v>
      </c>
      <c r="AX880" s="11" t="s">
        <v>72</v>
      </c>
      <c r="AY880" s="167" t="s">
        <v>145</v>
      </c>
    </row>
    <row r="881" spans="2:65" s="11" customFormat="1">
      <c r="B881" s="165"/>
      <c r="D881" s="166" t="s">
        <v>157</v>
      </c>
      <c r="E881" s="167" t="s">
        <v>5</v>
      </c>
      <c r="F881" s="168" t="s">
        <v>206</v>
      </c>
      <c r="H881" s="169">
        <v>63.5</v>
      </c>
      <c r="L881" s="165"/>
      <c r="M881" s="170"/>
      <c r="N881" s="171"/>
      <c r="O881" s="171"/>
      <c r="P881" s="171"/>
      <c r="Q881" s="171"/>
      <c r="R881" s="171"/>
      <c r="S881" s="171"/>
      <c r="T881" s="172"/>
      <c r="AT881" s="167" t="s">
        <v>157</v>
      </c>
      <c r="AU881" s="167" t="s">
        <v>146</v>
      </c>
      <c r="AV881" s="11" t="s">
        <v>80</v>
      </c>
      <c r="AW881" s="11" t="s">
        <v>35</v>
      </c>
      <c r="AX881" s="11" t="s">
        <v>72</v>
      </c>
      <c r="AY881" s="167" t="s">
        <v>145</v>
      </c>
    </row>
    <row r="882" spans="2:65" s="12" customFormat="1">
      <c r="B882" s="173"/>
      <c r="D882" s="166" t="s">
        <v>157</v>
      </c>
      <c r="E882" s="174" t="s">
        <v>5</v>
      </c>
      <c r="F882" s="175" t="s">
        <v>167</v>
      </c>
      <c r="H882" s="176">
        <v>69.099999999999994</v>
      </c>
      <c r="L882" s="173"/>
      <c r="M882" s="177"/>
      <c r="N882" s="178"/>
      <c r="O882" s="178"/>
      <c r="P882" s="178"/>
      <c r="Q882" s="178"/>
      <c r="R882" s="178"/>
      <c r="S882" s="178"/>
      <c r="T882" s="179"/>
      <c r="AT882" s="174" t="s">
        <v>157</v>
      </c>
      <c r="AU882" s="174" t="s">
        <v>146</v>
      </c>
      <c r="AV882" s="12" t="s">
        <v>146</v>
      </c>
      <c r="AW882" s="12" t="s">
        <v>35</v>
      </c>
      <c r="AX882" s="12" t="s">
        <v>72</v>
      </c>
      <c r="AY882" s="174" t="s">
        <v>145</v>
      </c>
    </row>
    <row r="883" spans="2:65" s="13" customFormat="1">
      <c r="B883" s="180"/>
      <c r="D883" s="166" t="s">
        <v>157</v>
      </c>
      <c r="E883" s="181" t="s">
        <v>5</v>
      </c>
      <c r="F883" s="182" t="s">
        <v>160</v>
      </c>
      <c r="H883" s="183">
        <v>69.587999999999994</v>
      </c>
      <c r="L883" s="180"/>
      <c r="M883" s="184"/>
      <c r="N883" s="185"/>
      <c r="O883" s="185"/>
      <c r="P883" s="185"/>
      <c r="Q883" s="185"/>
      <c r="R883" s="185"/>
      <c r="S883" s="185"/>
      <c r="T883" s="186"/>
      <c r="AT883" s="181" t="s">
        <v>157</v>
      </c>
      <c r="AU883" s="181" t="s">
        <v>146</v>
      </c>
      <c r="AV883" s="13" t="s">
        <v>155</v>
      </c>
      <c r="AW883" s="13" t="s">
        <v>35</v>
      </c>
      <c r="AX883" s="13" t="s">
        <v>77</v>
      </c>
      <c r="AY883" s="181" t="s">
        <v>145</v>
      </c>
    </row>
    <row r="884" spans="2:65" s="1" customFormat="1" ht="14.4" customHeight="1">
      <c r="B884" s="153"/>
      <c r="C884" s="154" t="s">
        <v>1021</v>
      </c>
      <c r="D884" s="154" t="s">
        <v>150</v>
      </c>
      <c r="E884" s="155" t="s">
        <v>1022</v>
      </c>
      <c r="F884" s="156" t="s">
        <v>1023</v>
      </c>
      <c r="G884" s="157" t="s">
        <v>170</v>
      </c>
      <c r="H884" s="158">
        <v>118.95</v>
      </c>
      <c r="I884" s="159">
        <v>0</v>
      </c>
      <c r="J884" s="159">
        <f>ROUND(I884*H884,2)</f>
        <v>0</v>
      </c>
      <c r="K884" s="156" t="s">
        <v>1812</v>
      </c>
      <c r="L884" s="39"/>
      <c r="M884" s="160" t="s">
        <v>5</v>
      </c>
      <c r="N884" s="161" t="s">
        <v>43</v>
      </c>
      <c r="O884" s="162">
        <v>0.19500000000000001</v>
      </c>
      <c r="P884" s="162">
        <f>O884*H884</f>
        <v>23.195250000000001</v>
      </c>
      <c r="Q884" s="162">
        <v>0</v>
      </c>
      <c r="R884" s="162">
        <f>Q884*H884</f>
        <v>0</v>
      </c>
      <c r="S884" s="162">
        <v>1.67E-3</v>
      </c>
      <c r="T884" s="163">
        <f>S884*H884</f>
        <v>0.1986465</v>
      </c>
      <c r="AR884" s="24" t="s">
        <v>155</v>
      </c>
      <c r="AT884" s="24" t="s">
        <v>150</v>
      </c>
      <c r="AU884" s="24" t="s">
        <v>146</v>
      </c>
      <c r="AY884" s="24" t="s">
        <v>145</v>
      </c>
      <c r="BE884" s="164">
        <f>IF(N884="základní",J884,0)</f>
        <v>0</v>
      </c>
      <c r="BF884" s="164">
        <f>IF(N884="snížená",J884,0)</f>
        <v>0</v>
      </c>
      <c r="BG884" s="164">
        <f>IF(N884="zákl. přenesená",J884,0)</f>
        <v>0</v>
      </c>
      <c r="BH884" s="164">
        <f>IF(N884="sníž. přenesená",J884,0)</f>
        <v>0</v>
      </c>
      <c r="BI884" s="164">
        <f>IF(N884="nulová",J884,0)</f>
        <v>0</v>
      </c>
      <c r="BJ884" s="24" t="s">
        <v>77</v>
      </c>
      <c r="BK884" s="164">
        <f>ROUND(I884*H884,2)</f>
        <v>0</v>
      </c>
      <c r="BL884" s="24" t="s">
        <v>155</v>
      </c>
      <c r="BM884" s="24" t="s">
        <v>1024</v>
      </c>
    </row>
    <row r="885" spans="2:65" s="11" customFormat="1">
      <c r="B885" s="165"/>
      <c r="D885" s="166" t="s">
        <v>157</v>
      </c>
      <c r="E885" s="167" t="s">
        <v>5</v>
      </c>
      <c r="F885" s="168" t="s">
        <v>1025</v>
      </c>
      <c r="H885" s="169">
        <v>9.4499999999999993</v>
      </c>
      <c r="L885" s="165"/>
      <c r="M885" s="170"/>
      <c r="N885" s="171"/>
      <c r="O885" s="171"/>
      <c r="P885" s="171"/>
      <c r="Q885" s="171"/>
      <c r="R885" s="171"/>
      <c r="S885" s="171"/>
      <c r="T885" s="172"/>
      <c r="AT885" s="167" t="s">
        <v>157</v>
      </c>
      <c r="AU885" s="167" t="s">
        <v>146</v>
      </c>
      <c r="AV885" s="11" t="s">
        <v>80</v>
      </c>
      <c r="AW885" s="11" t="s">
        <v>35</v>
      </c>
      <c r="AX885" s="11" t="s">
        <v>72</v>
      </c>
      <c r="AY885" s="167" t="s">
        <v>145</v>
      </c>
    </row>
    <row r="886" spans="2:65" s="12" customFormat="1">
      <c r="B886" s="173"/>
      <c r="D886" s="166" t="s">
        <v>157</v>
      </c>
      <c r="E886" s="174" t="s">
        <v>5</v>
      </c>
      <c r="F886" s="175" t="s">
        <v>159</v>
      </c>
      <c r="H886" s="176">
        <v>9.4499999999999993</v>
      </c>
      <c r="L886" s="173"/>
      <c r="M886" s="177"/>
      <c r="N886" s="178"/>
      <c r="O886" s="178"/>
      <c r="P886" s="178"/>
      <c r="Q886" s="178"/>
      <c r="R886" s="178"/>
      <c r="S886" s="178"/>
      <c r="T886" s="179"/>
      <c r="AT886" s="174" t="s">
        <v>157</v>
      </c>
      <c r="AU886" s="174" t="s">
        <v>146</v>
      </c>
      <c r="AV886" s="12" t="s">
        <v>146</v>
      </c>
      <c r="AW886" s="12" t="s">
        <v>35</v>
      </c>
      <c r="AX886" s="12" t="s">
        <v>72</v>
      </c>
      <c r="AY886" s="174" t="s">
        <v>145</v>
      </c>
    </row>
    <row r="887" spans="2:65" s="11" customFormat="1">
      <c r="B887" s="165"/>
      <c r="D887" s="166" t="s">
        <v>157</v>
      </c>
      <c r="E887" s="167" t="s">
        <v>5</v>
      </c>
      <c r="F887" s="168" t="s">
        <v>1026</v>
      </c>
      <c r="H887" s="169">
        <v>9.75</v>
      </c>
      <c r="L887" s="165"/>
      <c r="M887" s="170"/>
      <c r="N887" s="171"/>
      <c r="O887" s="171"/>
      <c r="P887" s="171"/>
      <c r="Q887" s="171"/>
      <c r="R887" s="171"/>
      <c r="S887" s="171"/>
      <c r="T887" s="172"/>
      <c r="AT887" s="167" t="s">
        <v>157</v>
      </c>
      <c r="AU887" s="167" t="s">
        <v>146</v>
      </c>
      <c r="AV887" s="11" t="s">
        <v>80</v>
      </c>
      <c r="AW887" s="11" t="s">
        <v>35</v>
      </c>
      <c r="AX887" s="11" t="s">
        <v>72</v>
      </c>
      <c r="AY887" s="167" t="s">
        <v>145</v>
      </c>
    </row>
    <row r="888" spans="2:65" s="12" customFormat="1">
      <c r="B888" s="173"/>
      <c r="D888" s="166" t="s">
        <v>157</v>
      </c>
      <c r="E888" s="174" t="s">
        <v>5</v>
      </c>
      <c r="F888" s="175" t="s">
        <v>465</v>
      </c>
      <c r="H888" s="176">
        <v>9.75</v>
      </c>
      <c r="L888" s="173"/>
      <c r="M888" s="177"/>
      <c r="N888" s="178"/>
      <c r="O888" s="178"/>
      <c r="P888" s="178"/>
      <c r="Q888" s="178"/>
      <c r="R888" s="178"/>
      <c r="S888" s="178"/>
      <c r="T888" s="179"/>
      <c r="AT888" s="174" t="s">
        <v>157</v>
      </c>
      <c r="AU888" s="174" t="s">
        <v>146</v>
      </c>
      <c r="AV888" s="12" t="s">
        <v>146</v>
      </c>
      <c r="AW888" s="12" t="s">
        <v>35</v>
      </c>
      <c r="AX888" s="12" t="s">
        <v>72</v>
      </c>
      <c r="AY888" s="174" t="s">
        <v>145</v>
      </c>
    </row>
    <row r="889" spans="2:65" s="11" customFormat="1">
      <c r="B889" s="165"/>
      <c r="D889" s="166" t="s">
        <v>157</v>
      </c>
      <c r="E889" s="167" t="s">
        <v>5</v>
      </c>
      <c r="F889" s="168" t="s">
        <v>1027</v>
      </c>
      <c r="H889" s="169">
        <v>51.15</v>
      </c>
      <c r="L889" s="165"/>
      <c r="M889" s="170"/>
      <c r="N889" s="171"/>
      <c r="O889" s="171"/>
      <c r="P889" s="171"/>
      <c r="Q889" s="171"/>
      <c r="R889" s="171"/>
      <c r="S889" s="171"/>
      <c r="T889" s="172"/>
      <c r="AT889" s="167" t="s">
        <v>157</v>
      </c>
      <c r="AU889" s="167" t="s">
        <v>146</v>
      </c>
      <c r="AV889" s="11" t="s">
        <v>80</v>
      </c>
      <c r="AW889" s="11" t="s">
        <v>35</v>
      </c>
      <c r="AX889" s="11" t="s">
        <v>72</v>
      </c>
      <c r="AY889" s="167" t="s">
        <v>145</v>
      </c>
    </row>
    <row r="890" spans="2:65" s="12" customFormat="1">
      <c r="B890" s="173"/>
      <c r="D890" s="166" t="s">
        <v>157</v>
      </c>
      <c r="E890" s="174" t="s">
        <v>5</v>
      </c>
      <c r="F890" s="175" t="s">
        <v>167</v>
      </c>
      <c r="H890" s="176">
        <v>51.15</v>
      </c>
      <c r="L890" s="173"/>
      <c r="M890" s="177"/>
      <c r="N890" s="178"/>
      <c r="O890" s="178"/>
      <c r="P890" s="178"/>
      <c r="Q890" s="178"/>
      <c r="R890" s="178"/>
      <c r="S890" s="178"/>
      <c r="T890" s="179"/>
      <c r="AT890" s="174" t="s">
        <v>157</v>
      </c>
      <c r="AU890" s="174" t="s">
        <v>146</v>
      </c>
      <c r="AV890" s="12" t="s">
        <v>146</v>
      </c>
      <c r="AW890" s="12" t="s">
        <v>35</v>
      </c>
      <c r="AX890" s="12" t="s">
        <v>72</v>
      </c>
      <c r="AY890" s="174" t="s">
        <v>145</v>
      </c>
    </row>
    <row r="891" spans="2:65" s="11" customFormat="1">
      <c r="B891" s="165"/>
      <c r="D891" s="166" t="s">
        <v>157</v>
      </c>
      <c r="E891" s="167" t="s">
        <v>5</v>
      </c>
      <c r="F891" s="168" t="s">
        <v>1028</v>
      </c>
      <c r="H891" s="169">
        <v>48.6</v>
      </c>
      <c r="L891" s="165"/>
      <c r="M891" s="170"/>
      <c r="N891" s="171"/>
      <c r="O891" s="171"/>
      <c r="P891" s="171"/>
      <c r="Q891" s="171"/>
      <c r="R891" s="171"/>
      <c r="S891" s="171"/>
      <c r="T891" s="172"/>
      <c r="AT891" s="167" t="s">
        <v>157</v>
      </c>
      <c r="AU891" s="167" t="s">
        <v>146</v>
      </c>
      <c r="AV891" s="11" t="s">
        <v>80</v>
      </c>
      <c r="AW891" s="11" t="s">
        <v>35</v>
      </c>
      <c r="AX891" s="11" t="s">
        <v>72</v>
      </c>
      <c r="AY891" s="167" t="s">
        <v>145</v>
      </c>
    </row>
    <row r="892" spans="2:65" s="12" customFormat="1">
      <c r="B892" s="173"/>
      <c r="D892" s="166" t="s">
        <v>157</v>
      </c>
      <c r="E892" s="174" t="s">
        <v>5</v>
      </c>
      <c r="F892" s="175" t="s">
        <v>485</v>
      </c>
      <c r="H892" s="176">
        <v>48.6</v>
      </c>
      <c r="L892" s="173"/>
      <c r="M892" s="177"/>
      <c r="N892" s="178"/>
      <c r="O892" s="178"/>
      <c r="P892" s="178"/>
      <c r="Q892" s="178"/>
      <c r="R892" s="178"/>
      <c r="S892" s="178"/>
      <c r="T892" s="179"/>
      <c r="AT892" s="174" t="s">
        <v>157</v>
      </c>
      <c r="AU892" s="174" t="s">
        <v>146</v>
      </c>
      <c r="AV892" s="12" t="s">
        <v>146</v>
      </c>
      <c r="AW892" s="12" t="s">
        <v>35</v>
      </c>
      <c r="AX892" s="12" t="s">
        <v>72</v>
      </c>
      <c r="AY892" s="174" t="s">
        <v>145</v>
      </c>
    </row>
    <row r="893" spans="2:65" s="13" customFormat="1">
      <c r="B893" s="180"/>
      <c r="D893" s="166" t="s">
        <v>157</v>
      </c>
      <c r="E893" s="181" t="s">
        <v>5</v>
      </c>
      <c r="F893" s="182" t="s">
        <v>160</v>
      </c>
      <c r="H893" s="183">
        <v>118.95</v>
      </c>
      <c r="L893" s="180"/>
      <c r="M893" s="184"/>
      <c r="N893" s="185"/>
      <c r="O893" s="185"/>
      <c r="P893" s="185"/>
      <c r="Q893" s="185"/>
      <c r="R893" s="185"/>
      <c r="S893" s="185"/>
      <c r="T893" s="186"/>
      <c r="AT893" s="181" t="s">
        <v>157</v>
      </c>
      <c r="AU893" s="181" t="s">
        <v>146</v>
      </c>
      <c r="AV893" s="13" t="s">
        <v>155</v>
      </c>
      <c r="AW893" s="13" t="s">
        <v>35</v>
      </c>
      <c r="AX893" s="13" t="s">
        <v>77</v>
      </c>
      <c r="AY893" s="181" t="s">
        <v>145</v>
      </c>
    </row>
    <row r="894" spans="2:65" s="1" customFormat="1" ht="14.4" customHeight="1">
      <c r="B894" s="153"/>
      <c r="C894" s="154" t="s">
        <v>1029</v>
      </c>
      <c r="D894" s="154" t="s">
        <v>150</v>
      </c>
      <c r="E894" s="155" t="s">
        <v>1030</v>
      </c>
      <c r="F894" s="156" t="s">
        <v>1031</v>
      </c>
      <c r="G894" s="157" t="s">
        <v>170</v>
      </c>
      <c r="H894" s="158">
        <v>22.3</v>
      </c>
      <c r="I894" s="159">
        <v>0</v>
      </c>
      <c r="J894" s="159">
        <f>ROUND(I894*H894,2)</f>
        <v>0</v>
      </c>
      <c r="K894" s="156" t="s">
        <v>1812</v>
      </c>
      <c r="L894" s="39"/>
      <c r="M894" s="160" t="s">
        <v>5</v>
      </c>
      <c r="N894" s="161" t="s">
        <v>43</v>
      </c>
      <c r="O894" s="162">
        <v>0.25600000000000001</v>
      </c>
      <c r="P894" s="162">
        <f>O894*H894</f>
        <v>5.7088000000000001</v>
      </c>
      <c r="Q894" s="162">
        <v>0</v>
      </c>
      <c r="R894" s="162">
        <f>Q894*H894</f>
        <v>0</v>
      </c>
      <c r="S894" s="162">
        <v>2.2300000000000002E-3</v>
      </c>
      <c r="T894" s="163">
        <f>S894*H894</f>
        <v>4.9729000000000009E-2</v>
      </c>
      <c r="AR894" s="24" t="s">
        <v>155</v>
      </c>
      <c r="AT894" s="24" t="s">
        <v>150</v>
      </c>
      <c r="AU894" s="24" t="s">
        <v>146</v>
      </c>
      <c r="AY894" s="24" t="s">
        <v>145</v>
      </c>
      <c r="BE894" s="164">
        <f>IF(N894="základní",J894,0)</f>
        <v>0</v>
      </c>
      <c r="BF894" s="164">
        <f>IF(N894="snížená",J894,0)</f>
        <v>0</v>
      </c>
      <c r="BG894" s="164">
        <f>IF(N894="zákl. přenesená",J894,0)</f>
        <v>0</v>
      </c>
      <c r="BH894" s="164">
        <f>IF(N894="sníž. přenesená",J894,0)</f>
        <v>0</v>
      </c>
      <c r="BI894" s="164">
        <f>IF(N894="nulová",J894,0)</f>
        <v>0</v>
      </c>
      <c r="BJ894" s="24" t="s">
        <v>77</v>
      </c>
      <c r="BK894" s="164">
        <f>ROUND(I894*H894,2)</f>
        <v>0</v>
      </c>
      <c r="BL894" s="24" t="s">
        <v>155</v>
      </c>
      <c r="BM894" s="24" t="s">
        <v>1032</v>
      </c>
    </row>
    <row r="895" spans="2:65" s="11" customFormat="1">
      <c r="B895" s="165"/>
      <c r="D895" s="166" t="s">
        <v>157</v>
      </c>
      <c r="E895" s="167" t="s">
        <v>5</v>
      </c>
      <c r="F895" s="168" t="s">
        <v>1033</v>
      </c>
      <c r="H895" s="169">
        <v>12</v>
      </c>
      <c r="L895" s="165"/>
      <c r="M895" s="170"/>
      <c r="N895" s="171"/>
      <c r="O895" s="171"/>
      <c r="P895" s="171"/>
      <c r="Q895" s="171"/>
      <c r="R895" s="171"/>
      <c r="S895" s="171"/>
      <c r="T895" s="172"/>
      <c r="AT895" s="167" t="s">
        <v>157</v>
      </c>
      <c r="AU895" s="167" t="s">
        <v>146</v>
      </c>
      <c r="AV895" s="11" t="s">
        <v>80</v>
      </c>
      <c r="AW895" s="11" t="s">
        <v>35</v>
      </c>
      <c r="AX895" s="11" t="s">
        <v>72</v>
      </c>
      <c r="AY895" s="167" t="s">
        <v>145</v>
      </c>
    </row>
    <row r="896" spans="2:65" s="12" customFormat="1">
      <c r="B896" s="173"/>
      <c r="D896" s="166" t="s">
        <v>157</v>
      </c>
      <c r="E896" s="174" t="s">
        <v>5</v>
      </c>
      <c r="F896" s="175" t="s">
        <v>167</v>
      </c>
      <c r="H896" s="176">
        <v>12</v>
      </c>
      <c r="L896" s="173"/>
      <c r="M896" s="177"/>
      <c r="N896" s="178"/>
      <c r="O896" s="178"/>
      <c r="P896" s="178"/>
      <c r="Q896" s="178"/>
      <c r="R896" s="178"/>
      <c r="S896" s="178"/>
      <c r="T896" s="179"/>
      <c r="AT896" s="174" t="s">
        <v>157</v>
      </c>
      <c r="AU896" s="174" t="s">
        <v>146</v>
      </c>
      <c r="AV896" s="12" t="s">
        <v>146</v>
      </c>
      <c r="AW896" s="12" t="s">
        <v>35</v>
      </c>
      <c r="AX896" s="12" t="s">
        <v>72</v>
      </c>
      <c r="AY896" s="174" t="s">
        <v>145</v>
      </c>
    </row>
    <row r="897" spans="2:65" s="11" customFormat="1">
      <c r="B897" s="165"/>
      <c r="D897" s="166" t="s">
        <v>157</v>
      </c>
      <c r="E897" s="167" t="s">
        <v>5</v>
      </c>
      <c r="F897" s="168" t="s">
        <v>1034</v>
      </c>
      <c r="H897" s="169">
        <v>10.3</v>
      </c>
      <c r="L897" s="165"/>
      <c r="M897" s="170"/>
      <c r="N897" s="171"/>
      <c r="O897" s="171"/>
      <c r="P897" s="171"/>
      <c r="Q897" s="171"/>
      <c r="R897" s="171"/>
      <c r="S897" s="171"/>
      <c r="T897" s="172"/>
      <c r="AT897" s="167" t="s">
        <v>157</v>
      </c>
      <c r="AU897" s="167" t="s">
        <v>146</v>
      </c>
      <c r="AV897" s="11" t="s">
        <v>80</v>
      </c>
      <c r="AW897" s="11" t="s">
        <v>35</v>
      </c>
      <c r="AX897" s="11" t="s">
        <v>72</v>
      </c>
      <c r="AY897" s="167" t="s">
        <v>145</v>
      </c>
    </row>
    <row r="898" spans="2:65" s="12" customFormat="1">
      <c r="B898" s="173"/>
      <c r="D898" s="166" t="s">
        <v>157</v>
      </c>
      <c r="E898" s="174" t="s">
        <v>5</v>
      </c>
      <c r="F898" s="175" t="s">
        <v>1035</v>
      </c>
      <c r="H898" s="176">
        <v>10.3</v>
      </c>
      <c r="L898" s="173"/>
      <c r="M898" s="177"/>
      <c r="N898" s="178"/>
      <c r="O898" s="178"/>
      <c r="P898" s="178"/>
      <c r="Q898" s="178"/>
      <c r="R898" s="178"/>
      <c r="S898" s="178"/>
      <c r="T898" s="179"/>
      <c r="AT898" s="174" t="s">
        <v>157</v>
      </c>
      <c r="AU898" s="174" t="s">
        <v>146</v>
      </c>
      <c r="AV898" s="12" t="s">
        <v>146</v>
      </c>
      <c r="AW898" s="12" t="s">
        <v>35</v>
      </c>
      <c r="AX898" s="12" t="s">
        <v>72</v>
      </c>
      <c r="AY898" s="174" t="s">
        <v>145</v>
      </c>
    </row>
    <row r="899" spans="2:65" s="13" customFormat="1">
      <c r="B899" s="180"/>
      <c r="D899" s="166" t="s">
        <v>157</v>
      </c>
      <c r="E899" s="181" t="s">
        <v>5</v>
      </c>
      <c r="F899" s="182" t="s">
        <v>160</v>
      </c>
      <c r="H899" s="183">
        <v>22.3</v>
      </c>
      <c r="L899" s="180"/>
      <c r="M899" s="184"/>
      <c r="N899" s="185"/>
      <c r="O899" s="185"/>
      <c r="P899" s="185"/>
      <c r="Q899" s="185"/>
      <c r="R899" s="185"/>
      <c r="S899" s="185"/>
      <c r="T899" s="186"/>
      <c r="AT899" s="181" t="s">
        <v>157</v>
      </c>
      <c r="AU899" s="181" t="s">
        <v>146</v>
      </c>
      <c r="AV899" s="13" t="s">
        <v>155</v>
      </c>
      <c r="AW899" s="13" t="s">
        <v>35</v>
      </c>
      <c r="AX899" s="13" t="s">
        <v>77</v>
      </c>
      <c r="AY899" s="181" t="s">
        <v>145</v>
      </c>
    </row>
    <row r="900" spans="2:65" s="1" customFormat="1" ht="14.4" customHeight="1">
      <c r="B900" s="153"/>
      <c r="C900" s="154" t="s">
        <v>1036</v>
      </c>
      <c r="D900" s="154" t="s">
        <v>150</v>
      </c>
      <c r="E900" s="155" t="s">
        <v>1037</v>
      </c>
      <c r="F900" s="156" t="s">
        <v>1038</v>
      </c>
      <c r="G900" s="157" t="s">
        <v>170</v>
      </c>
      <c r="H900" s="158">
        <v>84</v>
      </c>
      <c r="I900" s="159">
        <v>0</v>
      </c>
      <c r="J900" s="159">
        <f>ROUND(I900*H900,2)</f>
        <v>0</v>
      </c>
      <c r="K900" s="156" t="s">
        <v>1812</v>
      </c>
      <c r="L900" s="39"/>
      <c r="M900" s="160" t="s">
        <v>5</v>
      </c>
      <c r="N900" s="161" t="s">
        <v>43</v>
      </c>
      <c r="O900" s="162">
        <v>0.14699999999999999</v>
      </c>
      <c r="P900" s="162">
        <f>O900*H900</f>
        <v>12.347999999999999</v>
      </c>
      <c r="Q900" s="162">
        <v>0</v>
      </c>
      <c r="R900" s="162">
        <f>Q900*H900</f>
        <v>0</v>
      </c>
      <c r="S900" s="162">
        <v>3.9399999999999999E-3</v>
      </c>
      <c r="T900" s="163">
        <f>S900*H900</f>
        <v>0.33095999999999998</v>
      </c>
      <c r="AR900" s="24" t="s">
        <v>155</v>
      </c>
      <c r="AT900" s="24" t="s">
        <v>150</v>
      </c>
      <c r="AU900" s="24" t="s">
        <v>146</v>
      </c>
      <c r="AY900" s="24" t="s">
        <v>145</v>
      </c>
      <c r="BE900" s="164">
        <f>IF(N900="základní",J900,0)</f>
        <v>0</v>
      </c>
      <c r="BF900" s="164">
        <f>IF(N900="snížená",J900,0)</f>
        <v>0</v>
      </c>
      <c r="BG900" s="164">
        <f>IF(N900="zákl. přenesená",J900,0)</f>
        <v>0</v>
      </c>
      <c r="BH900" s="164">
        <f>IF(N900="sníž. přenesená",J900,0)</f>
        <v>0</v>
      </c>
      <c r="BI900" s="164">
        <f>IF(N900="nulová",J900,0)</f>
        <v>0</v>
      </c>
      <c r="BJ900" s="24" t="s">
        <v>77</v>
      </c>
      <c r="BK900" s="164">
        <f>ROUND(I900*H900,2)</f>
        <v>0</v>
      </c>
      <c r="BL900" s="24" t="s">
        <v>155</v>
      </c>
      <c r="BM900" s="24" t="s">
        <v>1039</v>
      </c>
    </row>
    <row r="901" spans="2:65" s="11" customFormat="1">
      <c r="B901" s="165"/>
      <c r="D901" s="166" t="s">
        <v>157</v>
      </c>
      <c r="E901" s="167" t="s">
        <v>5</v>
      </c>
      <c r="F901" s="168" t="s">
        <v>1040</v>
      </c>
      <c r="H901" s="169">
        <v>22</v>
      </c>
      <c r="L901" s="165"/>
      <c r="M901" s="170"/>
      <c r="N901" s="171"/>
      <c r="O901" s="171"/>
      <c r="P901" s="171"/>
      <c r="Q901" s="171"/>
      <c r="R901" s="171"/>
      <c r="S901" s="171"/>
      <c r="T901" s="172"/>
      <c r="AT901" s="167" t="s">
        <v>157</v>
      </c>
      <c r="AU901" s="167" t="s">
        <v>146</v>
      </c>
      <c r="AV901" s="11" t="s">
        <v>80</v>
      </c>
      <c r="AW901" s="11" t="s">
        <v>35</v>
      </c>
      <c r="AX901" s="11" t="s">
        <v>72</v>
      </c>
      <c r="AY901" s="167" t="s">
        <v>145</v>
      </c>
    </row>
    <row r="902" spans="2:65" s="12" customFormat="1">
      <c r="B902" s="173"/>
      <c r="D902" s="166" t="s">
        <v>157</v>
      </c>
      <c r="E902" s="174" t="s">
        <v>5</v>
      </c>
      <c r="F902" s="175" t="s">
        <v>159</v>
      </c>
      <c r="H902" s="176">
        <v>22</v>
      </c>
      <c r="L902" s="173"/>
      <c r="M902" s="177"/>
      <c r="N902" s="178"/>
      <c r="O902" s="178"/>
      <c r="P902" s="178"/>
      <c r="Q902" s="178"/>
      <c r="R902" s="178"/>
      <c r="S902" s="178"/>
      <c r="T902" s="179"/>
      <c r="AT902" s="174" t="s">
        <v>157</v>
      </c>
      <c r="AU902" s="174" t="s">
        <v>146</v>
      </c>
      <c r="AV902" s="12" t="s">
        <v>146</v>
      </c>
      <c r="AW902" s="12" t="s">
        <v>35</v>
      </c>
      <c r="AX902" s="12" t="s">
        <v>72</v>
      </c>
      <c r="AY902" s="174" t="s">
        <v>145</v>
      </c>
    </row>
    <row r="903" spans="2:65" s="11" customFormat="1">
      <c r="B903" s="165"/>
      <c r="D903" s="166" t="s">
        <v>157</v>
      </c>
      <c r="E903" s="167" t="s">
        <v>5</v>
      </c>
      <c r="F903" s="168" t="s">
        <v>1040</v>
      </c>
      <c r="H903" s="169">
        <v>22</v>
      </c>
      <c r="L903" s="165"/>
      <c r="M903" s="170"/>
      <c r="N903" s="171"/>
      <c r="O903" s="171"/>
      <c r="P903" s="171"/>
      <c r="Q903" s="171"/>
      <c r="R903" s="171"/>
      <c r="S903" s="171"/>
      <c r="T903" s="172"/>
      <c r="AT903" s="167" t="s">
        <v>157</v>
      </c>
      <c r="AU903" s="167" t="s">
        <v>146</v>
      </c>
      <c r="AV903" s="11" t="s">
        <v>80</v>
      </c>
      <c r="AW903" s="11" t="s">
        <v>35</v>
      </c>
      <c r="AX903" s="11" t="s">
        <v>72</v>
      </c>
      <c r="AY903" s="167" t="s">
        <v>145</v>
      </c>
    </row>
    <row r="904" spans="2:65" s="12" customFormat="1">
      <c r="B904" s="173"/>
      <c r="D904" s="166" t="s">
        <v>157</v>
      </c>
      <c r="E904" s="174" t="s">
        <v>5</v>
      </c>
      <c r="F904" s="175" t="s">
        <v>465</v>
      </c>
      <c r="H904" s="176">
        <v>22</v>
      </c>
      <c r="L904" s="173"/>
      <c r="M904" s="177"/>
      <c r="N904" s="178"/>
      <c r="O904" s="178"/>
      <c r="P904" s="178"/>
      <c r="Q904" s="178"/>
      <c r="R904" s="178"/>
      <c r="S904" s="178"/>
      <c r="T904" s="179"/>
      <c r="AT904" s="174" t="s">
        <v>157</v>
      </c>
      <c r="AU904" s="174" t="s">
        <v>146</v>
      </c>
      <c r="AV904" s="12" t="s">
        <v>146</v>
      </c>
      <c r="AW904" s="12" t="s">
        <v>35</v>
      </c>
      <c r="AX904" s="12" t="s">
        <v>72</v>
      </c>
      <c r="AY904" s="174" t="s">
        <v>145</v>
      </c>
    </row>
    <row r="905" spans="2:65" s="11" customFormat="1">
      <c r="B905" s="165"/>
      <c r="D905" s="166" t="s">
        <v>157</v>
      </c>
      <c r="E905" s="167" t="s">
        <v>5</v>
      </c>
      <c r="F905" s="168" t="s">
        <v>1041</v>
      </c>
      <c r="H905" s="169">
        <v>28</v>
      </c>
      <c r="L905" s="165"/>
      <c r="M905" s="170"/>
      <c r="N905" s="171"/>
      <c r="O905" s="171"/>
      <c r="P905" s="171"/>
      <c r="Q905" s="171"/>
      <c r="R905" s="171"/>
      <c r="S905" s="171"/>
      <c r="T905" s="172"/>
      <c r="AT905" s="167" t="s">
        <v>157</v>
      </c>
      <c r="AU905" s="167" t="s">
        <v>146</v>
      </c>
      <c r="AV905" s="11" t="s">
        <v>80</v>
      </c>
      <c r="AW905" s="11" t="s">
        <v>35</v>
      </c>
      <c r="AX905" s="11" t="s">
        <v>72</v>
      </c>
      <c r="AY905" s="167" t="s">
        <v>145</v>
      </c>
    </row>
    <row r="906" spans="2:65" s="12" customFormat="1">
      <c r="B906" s="173"/>
      <c r="D906" s="166" t="s">
        <v>157</v>
      </c>
      <c r="E906" s="174" t="s">
        <v>5</v>
      </c>
      <c r="F906" s="175" t="s">
        <v>167</v>
      </c>
      <c r="H906" s="176">
        <v>28</v>
      </c>
      <c r="L906" s="173"/>
      <c r="M906" s="177"/>
      <c r="N906" s="178"/>
      <c r="O906" s="178"/>
      <c r="P906" s="178"/>
      <c r="Q906" s="178"/>
      <c r="R906" s="178"/>
      <c r="S906" s="178"/>
      <c r="T906" s="179"/>
      <c r="AT906" s="174" t="s">
        <v>157</v>
      </c>
      <c r="AU906" s="174" t="s">
        <v>146</v>
      </c>
      <c r="AV906" s="12" t="s">
        <v>146</v>
      </c>
      <c r="AW906" s="12" t="s">
        <v>35</v>
      </c>
      <c r="AX906" s="12" t="s">
        <v>72</v>
      </c>
      <c r="AY906" s="174" t="s">
        <v>145</v>
      </c>
    </row>
    <row r="907" spans="2:65" s="11" customFormat="1">
      <c r="B907" s="165"/>
      <c r="D907" s="166" t="s">
        <v>157</v>
      </c>
      <c r="E907" s="167" t="s">
        <v>5</v>
      </c>
      <c r="F907" s="168" t="s">
        <v>1042</v>
      </c>
      <c r="H907" s="169">
        <v>12</v>
      </c>
      <c r="L907" s="165"/>
      <c r="M907" s="170"/>
      <c r="N907" s="171"/>
      <c r="O907" s="171"/>
      <c r="P907" s="171"/>
      <c r="Q907" s="171"/>
      <c r="R907" s="171"/>
      <c r="S907" s="171"/>
      <c r="T907" s="172"/>
      <c r="AT907" s="167" t="s">
        <v>157</v>
      </c>
      <c r="AU907" s="167" t="s">
        <v>146</v>
      </c>
      <c r="AV907" s="11" t="s">
        <v>80</v>
      </c>
      <c r="AW907" s="11" t="s">
        <v>35</v>
      </c>
      <c r="AX907" s="11" t="s">
        <v>72</v>
      </c>
      <c r="AY907" s="167" t="s">
        <v>145</v>
      </c>
    </row>
    <row r="908" spans="2:65" s="12" customFormat="1">
      <c r="B908" s="173"/>
      <c r="D908" s="166" t="s">
        <v>157</v>
      </c>
      <c r="E908" s="174" t="s">
        <v>5</v>
      </c>
      <c r="F908" s="175" t="s">
        <v>485</v>
      </c>
      <c r="H908" s="176">
        <v>12</v>
      </c>
      <c r="L908" s="173"/>
      <c r="M908" s="177"/>
      <c r="N908" s="178"/>
      <c r="O908" s="178"/>
      <c r="P908" s="178"/>
      <c r="Q908" s="178"/>
      <c r="R908" s="178"/>
      <c r="S908" s="178"/>
      <c r="T908" s="179"/>
      <c r="AT908" s="174" t="s">
        <v>157</v>
      </c>
      <c r="AU908" s="174" t="s">
        <v>146</v>
      </c>
      <c r="AV908" s="12" t="s">
        <v>146</v>
      </c>
      <c r="AW908" s="12" t="s">
        <v>35</v>
      </c>
      <c r="AX908" s="12" t="s">
        <v>72</v>
      </c>
      <c r="AY908" s="174" t="s">
        <v>145</v>
      </c>
    </row>
    <row r="909" spans="2:65" s="13" customFormat="1">
      <c r="B909" s="180"/>
      <c r="D909" s="166" t="s">
        <v>157</v>
      </c>
      <c r="E909" s="181" t="s">
        <v>5</v>
      </c>
      <c r="F909" s="182" t="s">
        <v>160</v>
      </c>
      <c r="H909" s="183">
        <v>84</v>
      </c>
      <c r="L909" s="180"/>
      <c r="M909" s="184"/>
      <c r="N909" s="185"/>
      <c r="O909" s="185"/>
      <c r="P909" s="185"/>
      <c r="Q909" s="185"/>
      <c r="R909" s="185"/>
      <c r="S909" s="185"/>
      <c r="T909" s="186"/>
      <c r="AT909" s="181" t="s">
        <v>157</v>
      </c>
      <c r="AU909" s="181" t="s">
        <v>146</v>
      </c>
      <c r="AV909" s="13" t="s">
        <v>155</v>
      </c>
      <c r="AW909" s="13" t="s">
        <v>35</v>
      </c>
      <c r="AX909" s="13" t="s">
        <v>77</v>
      </c>
      <c r="AY909" s="181" t="s">
        <v>145</v>
      </c>
    </row>
    <row r="910" spans="2:65" s="1" customFormat="1" ht="14.4" customHeight="1">
      <c r="B910" s="153"/>
      <c r="C910" s="154" t="s">
        <v>1043</v>
      </c>
      <c r="D910" s="154" t="s">
        <v>150</v>
      </c>
      <c r="E910" s="155" t="s">
        <v>1044</v>
      </c>
      <c r="F910" s="156" t="s">
        <v>1045</v>
      </c>
      <c r="G910" s="157" t="s">
        <v>170</v>
      </c>
      <c r="H910" s="158">
        <v>12.7</v>
      </c>
      <c r="I910" s="159">
        <v>0</v>
      </c>
      <c r="J910" s="159">
        <f>ROUND(I910*H910,2)</f>
        <v>0</v>
      </c>
      <c r="K910" s="156" t="s">
        <v>1812</v>
      </c>
      <c r="L910" s="39"/>
      <c r="M910" s="160" t="s">
        <v>5</v>
      </c>
      <c r="N910" s="161" t="s">
        <v>43</v>
      </c>
      <c r="O910" s="162">
        <v>0.189</v>
      </c>
      <c r="P910" s="162">
        <f>O910*H910</f>
        <v>2.4003000000000001</v>
      </c>
      <c r="Q910" s="162">
        <v>0</v>
      </c>
      <c r="R910" s="162">
        <f>Q910*H910</f>
        <v>0</v>
      </c>
      <c r="S910" s="162">
        <v>2.5999999999999999E-3</v>
      </c>
      <c r="T910" s="163">
        <f>S910*H910</f>
        <v>3.3019999999999994E-2</v>
      </c>
      <c r="AR910" s="24" t="s">
        <v>155</v>
      </c>
      <c r="AT910" s="24" t="s">
        <v>150</v>
      </c>
      <c r="AU910" s="24" t="s">
        <v>146</v>
      </c>
      <c r="AY910" s="24" t="s">
        <v>145</v>
      </c>
      <c r="BE910" s="164">
        <f>IF(N910="základní",J910,0)</f>
        <v>0</v>
      </c>
      <c r="BF910" s="164">
        <f>IF(N910="snížená",J910,0)</f>
        <v>0</v>
      </c>
      <c r="BG910" s="164">
        <f>IF(N910="zákl. přenesená",J910,0)</f>
        <v>0</v>
      </c>
      <c r="BH910" s="164">
        <f>IF(N910="sníž. přenesená",J910,0)</f>
        <v>0</v>
      </c>
      <c r="BI910" s="164">
        <f>IF(N910="nulová",J910,0)</f>
        <v>0</v>
      </c>
      <c r="BJ910" s="24" t="s">
        <v>77</v>
      </c>
      <c r="BK910" s="164">
        <f>ROUND(I910*H910,2)</f>
        <v>0</v>
      </c>
      <c r="BL910" s="24" t="s">
        <v>155</v>
      </c>
      <c r="BM910" s="24" t="s">
        <v>1046</v>
      </c>
    </row>
    <row r="911" spans="2:65" s="1" customFormat="1" ht="14.4" customHeight="1">
      <c r="B911" s="153"/>
      <c r="C911" s="154" t="s">
        <v>1047</v>
      </c>
      <c r="D911" s="154" t="s">
        <v>150</v>
      </c>
      <c r="E911" s="155" t="s">
        <v>1048</v>
      </c>
      <c r="F911" s="156" t="s">
        <v>1049</v>
      </c>
      <c r="G911" s="157" t="s">
        <v>170</v>
      </c>
      <c r="H911" s="158">
        <v>10</v>
      </c>
      <c r="I911" s="159">
        <v>0</v>
      </c>
      <c r="J911" s="159">
        <f>ROUND(I911*H911,2)</f>
        <v>0</v>
      </c>
      <c r="K911" s="156" t="s">
        <v>1812</v>
      </c>
      <c r="L911" s="39"/>
      <c r="M911" s="160" t="s">
        <v>5</v>
      </c>
      <c r="N911" s="161" t="s">
        <v>43</v>
      </c>
      <c r="O911" s="162">
        <v>0.104</v>
      </c>
      <c r="P911" s="162">
        <f>O911*H911</f>
        <v>1.04</v>
      </c>
      <c r="Q911" s="162">
        <v>0</v>
      </c>
      <c r="R911" s="162">
        <f>Q911*H911</f>
        <v>0</v>
      </c>
      <c r="S911" s="162">
        <v>1.6999999999999999E-3</v>
      </c>
      <c r="T911" s="163">
        <f>S911*H911</f>
        <v>1.6999999999999998E-2</v>
      </c>
      <c r="AR911" s="24" t="s">
        <v>155</v>
      </c>
      <c r="AT911" s="24" t="s">
        <v>150</v>
      </c>
      <c r="AU911" s="24" t="s">
        <v>146</v>
      </c>
      <c r="AY911" s="24" t="s">
        <v>145</v>
      </c>
      <c r="BE911" s="164">
        <f>IF(N911="základní",J911,0)</f>
        <v>0</v>
      </c>
      <c r="BF911" s="164">
        <f>IF(N911="snížená",J911,0)</f>
        <v>0</v>
      </c>
      <c r="BG911" s="164">
        <f>IF(N911="zákl. přenesená",J911,0)</f>
        <v>0</v>
      </c>
      <c r="BH911" s="164">
        <f>IF(N911="sníž. přenesená",J911,0)</f>
        <v>0</v>
      </c>
      <c r="BI911" s="164">
        <f>IF(N911="nulová",J911,0)</f>
        <v>0</v>
      </c>
      <c r="BJ911" s="24" t="s">
        <v>77</v>
      </c>
      <c r="BK911" s="164">
        <f>ROUND(I911*H911,2)</f>
        <v>0</v>
      </c>
      <c r="BL911" s="24" t="s">
        <v>155</v>
      </c>
      <c r="BM911" s="24" t="s">
        <v>1050</v>
      </c>
    </row>
    <row r="912" spans="2:65" s="11" customFormat="1">
      <c r="B912" s="165"/>
      <c r="D912" s="166" t="s">
        <v>157</v>
      </c>
      <c r="E912" s="167" t="s">
        <v>5</v>
      </c>
      <c r="F912" s="168" t="s">
        <v>1051</v>
      </c>
      <c r="H912" s="169">
        <v>10</v>
      </c>
      <c r="L912" s="165"/>
      <c r="M912" s="170"/>
      <c r="N912" s="171"/>
      <c r="O912" s="171"/>
      <c r="P912" s="171"/>
      <c r="Q912" s="171"/>
      <c r="R912" s="171"/>
      <c r="S912" s="171"/>
      <c r="T912" s="172"/>
      <c r="AT912" s="167" t="s">
        <v>157</v>
      </c>
      <c r="AU912" s="167" t="s">
        <v>146</v>
      </c>
      <c r="AV912" s="11" t="s">
        <v>80</v>
      </c>
      <c r="AW912" s="11" t="s">
        <v>35</v>
      </c>
      <c r="AX912" s="11" t="s">
        <v>77</v>
      </c>
      <c r="AY912" s="167" t="s">
        <v>145</v>
      </c>
    </row>
    <row r="913" spans="2:65" s="1" customFormat="1" ht="22.75" customHeight="1">
      <c r="B913" s="153"/>
      <c r="C913" s="154" t="s">
        <v>1052</v>
      </c>
      <c r="D913" s="154" t="s">
        <v>150</v>
      </c>
      <c r="E913" s="155" t="s">
        <v>1053</v>
      </c>
      <c r="F913" s="156" t="s">
        <v>1054</v>
      </c>
      <c r="G913" s="157" t="s">
        <v>170</v>
      </c>
      <c r="H913" s="158">
        <v>12.7</v>
      </c>
      <c r="I913" s="159">
        <v>0</v>
      </c>
      <c r="J913" s="159">
        <f>ROUND(I913*H913,2)</f>
        <v>0</v>
      </c>
      <c r="K913" s="156" t="s">
        <v>1812</v>
      </c>
      <c r="L913" s="39"/>
      <c r="M913" s="160" t="s">
        <v>5</v>
      </c>
      <c r="N913" s="161" t="s">
        <v>43</v>
      </c>
      <c r="O913" s="162">
        <v>7.8E-2</v>
      </c>
      <c r="P913" s="162">
        <f>O913*H913</f>
        <v>0.99059999999999993</v>
      </c>
      <c r="Q913" s="162">
        <v>0</v>
      </c>
      <c r="R913" s="162">
        <f>Q913*H913</f>
        <v>0</v>
      </c>
      <c r="S913" s="162">
        <v>1.7700000000000001E-3</v>
      </c>
      <c r="T913" s="163">
        <f>S913*H913</f>
        <v>2.2478999999999999E-2</v>
      </c>
      <c r="AR913" s="24" t="s">
        <v>155</v>
      </c>
      <c r="AT913" s="24" t="s">
        <v>150</v>
      </c>
      <c r="AU913" s="24" t="s">
        <v>146</v>
      </c>
      <c r="AY913" s="24" t="s">
        <v>145</v>
      </c>
      <c r="BE913" s="164">
        <f>IF(N913="základní",J913,0)</f>
        <v>0</v>
      </c>
      <c r="BF913" s="164">
        <f>IF(N913="snížená",J913,0)</f>
        <v>0</v>
      </c>
      <c r="BG913" s="164">
        <f>IF(N913="zákl. přenesená",J913,0)</f>
        <v>0</v>
      </c>
      <c r="BH913" s="164">
        <f>IF(N913="sníž. přenesená",J913,0)</f>
        <v>0</v>
      </c>
      <c r="BI913" s="164">
        <f>IF(N913="nulová",J913,0)</f>
        <v>0</v>
      </c>
      <c r="BJ913" s="24" t="s">
        <v>77</v>
      </c>
      <c r="BK913" s="164">
        <f>ROUND(I913*H913,2)</f>
        <v>0</v>
      </c>
      <c r="BL913" s="24" t="s">
        <v>155</v>
      </c>
      <c r="BM913" s="24" t="s">
        <v>1055</v>
      </c>
    </row>
    <row r="914" spans="2:65" s="1" customFormat="1" ht="14.4" customHeight="1">
      <c r="B914" s="153"/>
      <c r="C914" s="154" t="s">
        <v>1056</v>
      </c>
      <c r="D914" s="154" t="s">
        <v>150</v>
      </c>
      <c r="E914" s="155" t="s">
        <v>1057</v>
      </c>
      <c r="F914" s="156" t="s">
        <v>1058</v>
      </c>
      <c r="G914" s="157" t="s">
        <v>170</v>
      </c>
      <c r="H914" s="158">
        <v>12.7</v>
      </c>
      <c r="I914" s="159">
        <v>0</v>
      </c>
      <c r="J914" s="159">
        <f>ROUND(I914*H914,2)</f>
        <v>0</v>
      </c>
      <c r="K914" s="156" t="s">
        <v>1812</v>
      </c>
      <c r="L914" s="39"/>
      <c r="M914" s="160" t="s">
        <v>5</v>
      </c>
      <c r="N914" s="161" t="s">
        <v>43</v>
      </c>
      <c r="O914" s="162">
        <v>0.17899999999999999</v>
      </c>
      <c r="P914" s="162">
        <f>O914*H914</f>
        <v>2.2732999999999999</v>
      </c>
      <c r="Q914" s="162">
        <v>0</v>
      </c>
      <c r="R914" s="162">
        <f>Q914*H914</f>
        <v>0</v>
      </c>
      <c r="S914" s="162">
        <v>1.75E-3</v>
      </c>
      <c r="T914" s="163">
        <f>S914*H914</f>
        <v>2.2224999999999998E-2</v>
      </c>
      <c r="AR914" s="24" t="s">
        <v>155</v>
      </c>
      <c r="AT914" s="24" t="s">
        <v>150</v>
      </c>
      <c r="AU914" s="24" t="s">
        <v>146</v>
      </c>
      <c r="AY914" s="24" t="s">
        <v>145</v>
      </c>
      <c r="BE914" s="164">
        <f>IF(N914="základní",J914,0)</f>
        <v>0</v>
      </c>
      <c r="BF914" s="164">
        <f>IF(N914="snížená",J914,0)</f>
        <v>0</v>
      </c>
      <c r="BG914" s="164">
        <f>IF(N914="zákl. přenesená",J914,0)</f>
        <v>0</v>
      </c>
      <c r="BH914" s="164">
        <f>IF(N914="sníž. přenesená",J914,0)</f>
        <v>0</v>
      </c>
      <c r="BI914" s="164">
        <f>IF(N914="nulová",J914,0)</f>
        <v>0</v>
      </c>
      <c r="BJ914" s="24" t="s">
        <v>77</v>
      </c>
      <c r="BK914" s="164">
        <f>ROUND(I914*H914,2)</f>
        <v>0</v>
      </c>
      <c r="BL914" s="24" t="s">
        <v>155</v>
      </c>
      <c r="BM914" s="24" t="s">
        <v>1059</v>
      </c>
    </row>
    <row r="915" spans="2:65" s="1" customFormat="1" ht="22.75" customHeight="1">
      <c r="B915" s="153"/>
      <c r="C915" s="154" t="s">
        <v>1060</v>
      </c>
      <c r="D915" s="154" t="s">
        <v>150</v>
      </c>
      <c r="E915" s="155" t="s">
        <v>1061</v>
      </c>
      <c r="F915" s="156" t="s">
        <v>1062</v>
      </c>
      <c r="G915" s="157" t="s">
        <v>170</v>
      </c>
      <c r="H915" s="158">
        <v>12</v>
      </c>
      <c r="I915" s="159">
        <v>0</v>
      </c>
      <c r="J915" s="159">
        <f>ROUND(I915*H915,2)</f>
        <v>0</v>
      </c>
      <c r="K915" s="156" t="s">
        <v>1812</v>
      </c>
      <c r="L915" s="39"/>
      <c r="M915" s="160" t="s">
        <v>5</v>
      </c>
      <c r="N915" s="161" t="s">
        <v>43</v>
      </c>
      <c r="O915" s="162">
        <v>0.67900000000000005</v>
      </c>
      <c r="P915" s="162">
        <f>O915*H915</f>
        <v>8.1479999999999997</v>
      </c>
      <c r="Q915" s="162">
        <v>0</v>
      </c>
      <c r="R915" s="162">
        <f>Q915*H915</f>
        <v>0</v>
      </c>
      <c r="S915" s="162">
        <v>1.311E-2</v>
      </c>
      <c r="T915" s="163">
        <f>S915*H915</f>
        <v>0.15732000000000002</v>
      </c>
      <c r="AR915" s="24" t="s">
        <v>155</v>
      </c>
      <c r="AT915" s="24" t="s">
        <v>150</v>
      </c>
      <c r="AU915" s="24" t="s">
        <v>146</v>
      </c>
      <c r="AY915" s="24" t="s">
        <v>145</v>
      </c>
      <c r="BE915" s="164">
        <f>IF(N915="základní",J915,0)</f>
        <v>0</v>
      </c>
      <c r="BF915" s="164">
        <f>IF(N915="snížená",J915,0)</f>
        <v>0</v>
      </c>
      <c r="BG915" s="164">
        <f>IF(N915="zákl. přenesená",J915,0)</f>
        <v>0</v>
      </c>
      <c r="BH915" s="164">
        <f>IF(N915="sníž. přenesená",J915,0)</f>
        <v>0</v>
      </c>
      <c r="BI915" s="164">
        <f>IF(N915="nulová",J915,0)</f>
        <v>0</v>
      </c>
      <c r="BJ915" s="24" t="s">
        <v>77</v>
      </c>
      <c r="BK915" s="164">
        <f>ROUND(I915*H915,2)</f>
        <v>0</v>
      </c>
      <c r="BL915" s="24" t="s">
        <v>155</v>
      </c>
      <c r="BM915" s="24" t="s">
        <v>1063</v>
      </c>
    </row>
    <row r="916" spans="2:65" s="11" customFormat="1">
      <c r="B916" s="165"/>
      <c r="D916" s="166" t="s">
        <v>157</v>
      </c>
      <c r="E916" s="167" t="s">
        <v>5</v>
      </c>
      <c r="F916" s="168" t="s">
        <v>1064</v>
      </c>
      <c r="H916" s="169">
        <v>7</v>
      </c>
      <c r="L916" s="165"/>
      <c r="M916" s="170"/>
      <c r="N916" s="171"/>
      <c r="O916" s="171"/>
      <c r="P916" s="171"/>
      <c r="Q916" s="171"/>
      <c r="R916" s="171"/>
      <c r="S916" s="171"/>
      <c r="T916" s="172"/>
      <c r="AT916" s="167" t="s">
        <v>157</v>
      </c>
      <c r="AU916" s="167" t="s">
        <v>146</v>
      </c>
      <c r="AV916" s="11" t="s">
        <v>80</v>
      </c>
      <c r="AW916" s="11" t="s">
        <v>35</v>
      </c>
      <c r="AX916" s="11" t="s">
        <v>72</v>
      </c>
      <c r="AY916" s="167" t="s">
        <v>145</v>
      </c>
    </row>
    <row r="917" spans="2:65" s="11" customFormat="1">
      <c r="B917" s="165"/>
      <c r="D917" s="166" t="s">
        <v>157</v>
      </c>
      <c r="E917" s="167" t="s">
        <v>5</v>
      </c>
      <c r="F917" s="168" t="s">
        <v>1065</v>
      </c>
      <c r="H917" s="169">
        <v>5</v>
      </c>
      <c r="L917" s="165"/>
      <c r="M917" s="170"/>
      <c r="N917" s="171"/>
      <c r="O917" s="171"/>
      <c r="P917" s="171"/>
      <c r="Q917" s="171"/>
      <c r="R917" s="171"/>
      <c r="S917" s="171"/>
      <c r="T917" s="172"/>
      <c r="AT917" s="167" t="s">
        <v>157</v>
      </c>
      <c r="AU917" s="167" t="s">
        <v>146</v>
      </c>
      <c r="AV917" s="11" t="s">
        <v>80</v>
      </c>
      <c r="AW917" s="11" t="s">
        <v>35</v>
      </c>
      <c r="AX917" s="11" t="s">
        <v>72</v>
      </c>
      <c r="AY917" s="167" t="s">
        <v>145</v>
      </c>
    </row>
    <row r="918" spans="2:65" s="13" customFormat="1">
      <c r="B918" s="180"/>
      <c r="D918" s="166" t="s">
        <v>157</v>
      </c>
      <c r="E918" s="181" t="s">
        <v>5</v>
      </c>
      <c r="F918" s="182" t="s">
        <v>160</v>
      </c>
      <c r="H918" s="183">
        <v>12</v>
      </c>
      <c r="L918" s="180"/>
      <c r="M918" s="184"/>
      <c r="N918" s="185"/>
      <c r="O918" s="185"/>
      <c r="P918" s="185"/>
      <c r="Q918" s="185"/>
      <c r="R918" s="185"/>
      <c r="S918" s="185"/>
      <c r="T918" s="186"/>
      <c r="AT918" s="181" t="s">
        <v>157</v>
      </c>
      <c r="AU918" s="181" t="s">
        <v>146</v>
      </c>
      <c r="AV918" s="13" t="s">
        <v>155</v>
      </c>
      <c r="AW918" s="13" t="s">
        <v>35</v>
      </c>
      <c r="AX918" s="13" t="s">
        <v>77</v>
      </c>
      <c r="AY918" s="181" t="s">
        <v>145</v>
      </c>
    </row>
    <row r="919" spans="2:65" s="1" customFormat="1" ht="22.75" customHeight="1">
      <c r="B919" s="153"/>
      <c r="C919" s="154" t="s">
        <v>1066</v>
      </c>
      <c r="D919" s="154" t="s">
        <v>150</v>
      </c>
      <c r="E919" s="155" t="s">
        <v>1067</v>
      </c>
      <c r="F919" s="156" t="s">
        <v>1068</v>
      </c>
      <c r="G919" s="157" t="s">
        <v>313</v>
      </c>
      <c r="H919" s="158">
        <v>25</v>
      </c>
      <c r="I919" s="159">
        <v>0</v>
      </c>
      <c r="J919" s="159">
        <f>ROUND(I919*H919,2)</f>
        <v>0</v>
      </c>
      <c r="K919" s="156" t="s">
        <v>1812</v>
      </c>
      <c r="L919" s="39"/>
      <c r="M919" s="160" t="s">
        <v>5</v>
      </c>
      <c r="N919" s="161" t="s">
        <v>43</v>
      </c>
      <c r="O919" s="162">
        <v>0.11</v>
      </c>
      <c r="P919" s="162">
        <f>O919*H919</f>
        <v>2.75</v>
      </c>
      <c r="Q919" s="162">
        <v>0</v>
      </c>
      <c r="R919" s="162">
        <f>Q919*H919</f>
        <v>0</v>
      </c>
      <c r="S919" s="162">
        <v>1E-3</v>
      </c>
      <c r="T919" s="163">
        <f>S919*H919</f>
        <v>2.5000000000000001E-2</v>
      </c>
      <c r="AR919" s="24" t="s">
        <v>155</v>
      </c>
      <c r="AT919" s="24" t="s">
        <v>150</v>
      </c>
      <c r="AU919" s="24" t="s">
        <v>146</v>
      </c>
      <c r="AY919" s="24" t="s">
        <v>145</v>
      </c>
      <c r="BE919" s="164">
        <f>IF(N919="základní",J919,0)</f>
        <v>0</v>
      </c>
      <c r="BF919" s="164">
        <f>IF(N919="snížená",J919,0)</f>
        <v>0</v>
      </c>
      <c r="BG919" s="164">
        <f>IF(N919="zákl. přenesená",J919,0)</f>
        <v>0</v>
      </c>
      <c r="BH919" s="164">
        <f>IF(N919="sníž. přenesená",J919,0)</f>
        <v>0</v>
      </c>
      <c r="BI919" s="164">
        <f>IF(N919="nulová",J919,0)</f>
        <v>0</v>
      </c>
      <c r="BJ919" s="24" t="s">
        <v>77</v>
      </c>
      <c r="BK919" s="164">
        <f>ROUND(I919*H919,2)</f>
        <v>0</v>
      </c>
      <c r="BL919" s="24" t="s">
        <v>155</v>
      </c>
      <c r="BM919" s="24" t="s">
        <v>1069</v>
      </c>
    </row>
    <row r="920" spans="2:65" s="11" customFormat="1">
      <c r="B920" s="165"/>
      <c r="D920" s="166" t="s">
        <v>157</v>
      </c>
      <c r="E920" s="167" t="s">
        <v>5</v>
      </c>
      <c r="F920" s="168" t="s">
        <v>1070</v>
      </c>
      <c r="H920" s="169">
        <v>25</v>
      </c>
      <c r="L920" s="165"/>
      <c r="M920" s="170"/>
      <c r="N920" s="171"/>
      <c r="O920" s="171"/>
      <c r="P920" s="171"/>
      <c r="Q920" s="171"/>
      <c r="R920" s="171"/>
      <c r="S920" s="171"/>
      <c r="T920" s="172"/>
      <c r="AT920" s="167" t="s">
        <v>157</v>
      </c>
      <c r="AU920" s="167" t="s">
        <v>146</v>
      </c>
      <c r="AV920" s="11" t="s">
        <v>80</v>
      </c>
      <c r="AW920" s="11" t="s">
        <v>35</v>
      </c>
      <c r="AX920" s="11" t="s">
        <v>77</v>
      </c>
      <c r="AY920" s="167" t="s">
        <v>145</v>
      </c>
    </row>
    <row r="921" spans="2:65" s="1" customFormat="1" ht="22.75" customHeight="1">
      <c r="B921" s="153"/>
      <c r="C921" s="154" t="s">
        <v>1071</v>
      </c>
      <c r="D921" s="154" t="s">
        <v>150</v>
      </c>
      <c r="E921" s="155" t="s">
        <v>1072</v>
      </c>
      <c r="F921" s="156" t="s">
        <v>1073</v>
      </c>
      <c r="G921" s="157" t="s">
        <v>195</v>
      </c>
      <c r="H921" s="158">
        <v>63.5</v>
      </c>
      <c r="I921" s="159">
        <v>0</v>
      </c>
      <c r="J921" s="159">
        <f>ROUND(I921*H921,2)</f>
        <v>0</v>
      </c>
      <c r="K921" s="156" t="s">
        <v>1812</v>
      </c>
      <c r="L921" s="39"/>
      <c r="M921" s="160" t="s">
        <v>5</v>
      </c>
      <c r="N921" s="161" t="s">
        <v>43</v>
      </c>
      <c r="O921" s="162">
        <v>5.7000000000000002E-2</v>
      </c>
      <c r="P921" s="162">
        <f>O921*H921</f>
        <v>3.6194999999999999</v>
      </c>
      <c r="Q921" s="162">
        <v>0</v>
      </c>
      <c r="R921" s="162">
        <f>Q921*H921</f>
        <v>0</v>
      </c>
      <c r="S921" s="162">
        <v>1.4E-2</v>
      </c>
      <c r="T921" s="163">
        <f>S921*H921</f>
        <v>0.88900000000000001</v>
      </c>
      <c r="AR921" s="24" t="s">
        <v>155</v>
      </c>
      <c r="AT921" s="24" t="s">
        <v>150</v>
      </c>
      <c r="AU921" s="24" t="s">
        <v>146</v>
      </c>
      <c r="AY921" s="24" t="s">
        <v>145</v>
      </c>
      <c r="BE921" s="164">
        <f>IF(N921="základní",J921,0)</f>
        <v>0</v>
      </c>
      <c r="BF921" s="164">
        <f>IF(N921="snížená",J921,0)</f>
        <v>0</v>
      </c>
      <c r="BG921" s="164">
        <f>IF(N921="zákl. přenesená",J921,0)</f>
        <v>0</v>
      </c>
      <c r="BH921" s="164">
        <f>IF(N921="sníž. přenesená",J921,0)</f>
        <v>0</v>
      </c>
      <c r="BI921" s="164">
        <f>IF(N921="nulová",J921,0)</f>
        <v>0</v>
      </c>
      <c r="BJ921" s="24" t="s">
        <v>77</v>
      </c>
      <c r="BK921" s="164">
        <f>ROUND(I921*H921,2)</f>
        <v>0</v>
      </c>
      <c r="BL921" s="24" t="s">
        <v>155</v>
      </c>
      <c r="BM921" s="24" t="s">
        <v>1074</v>
      </c>
    </row>
    <row r="922" spans="2:65" s="11" customFormat="1">
      <c r="B922" s="165"/>
      <c r="D922" s="166" t="s">
        <v>157</v>
      </c>
      <c r="E922" s="167" t="s">
        <v>5</v>
      </c>
      <c r="F922" s="168" t="s">
        <v>206</v>
      </c>
      <c r="H922" s="169">
        <v>63.5</v>
      </c>
      <c r="L922" s="165"/>
      <c r="M922" s="170"/>
      <c r="N922" s="171"/>
      <c r="O922" s="171"/>
      <c r="P922" s="171"/>
      <c r="Q922" s="171"/>
      <c r="R922" s="171"/>
      <c r="S922" s="171"/>
      <c r="T922" s="172"/>
      <c r="AT922" s="167" t="s">
        <v>157</v>
      </c>
      <c r="AU922" s="167" t="s">
        <v>146</v>
      </c>
      <c r="AV922" s="11" t="s">
        <v>80</v>
      </c>
      <c r="AW922" s="11" t="s">
        <v>35</v>
      </c>
      <c r="AX922" s="11" t="s">
        <v>77</v>
      </c>
      <c r="AY922" s="167" t="s">
        <v>145</v>
      </c>
    </row>
    <row r="923" spans="2:65" s="1" customFormat="1" ht="14.4" customHeight="1">
      <c r="B923" s="153"/>
      <c r="C923" s="154" t="s">
        <v>1075</v>
      </c>
      <c r="D923" s="154" t="s">
        <v>150</v>
      </c>
      <c r="E923" s="155" t="s">
        <v>1076</v>
      </c>
      <c r="F923" s="156" t="s">
        <v>1077</v>
      </c>
      <c r="G923" s="157" t="s">
        <v>258</v>
      </c>
      <c r="H923" s="158">
        <v>1</v>
      </c>
      <c r="I923" s="159">
        <v>0</v>
      </c>
      <c r="J923" s="159">
        <f>ROUND(I923*H923,2)</f>
        <v>0</v>
      </c>
      <c r="K923" s="156" t="s">
        <v>5</v>
      </c>
      <c r="L923" s="39"/>
      <c r="M923" s="160" t="s">
        <v>5</v>
      </c>
      <c r="N923" s="161" t="s">
        <v>43</v>
      </c>
      <c r="O923" s="162">
        <v>2</v>
      </c>
      <c r="P923" s="162">
        <f>O923*H923</f>
        <v>2</v>
      </c>
      <c r="Q923" s="162">
        <v>0</v>
      </c>
      <c r="R923" s="162">
        <f>Q923*H923</f>
        <v>0</v>
      </c>
      <c r="S923" s="162">
        <v>0</v>
      </c>
      <c r="T923" s="163">
        <f>S923*H923</f>
        <v>0</v>
      </c>
      <c r="AR923" s="24" t="s">
        <v>155</v>
      </c>
      <c r="AT923" s="24" t="s">
        <v>150</v>
      </c>
      <c r="AU923" s="24" t="s">
        <v>146</v>
      </c>
      <c r="AY923" s="24" t="s">
        <v>145</v>
      </c>
      <c r="BE923" s="164">
        <f>IF(N923="základní",J923,0)</f>
        <v>0</v>
      </c>
      <c r="BF923" s="164">
        <f>IF(N923="snížená",J923,0)</f>
        <v>0</v>
      </c>
      <c r="BG923" s="164">
        <f>IF(N923="zákl. přenesená",J923,0)</f>
        <v>0</v>
      </c>
      <c r="BH923" s="164">
        <f>IF(N923="sníž. přenesená",J923,0)</f>
        <v>0</v>
      </c>
      <c r="BI923" s="164">
        <f>IF(N923="nulová",J923,0)</f>
        <v>0</v>
      </c>
      <c r="BJ923" s="24" t="s">
        <v>77</v>
      </c>
      <c r="BK923" s="164">
        <f>ROUND(I923*H923,2)</f>
        <v>0</v>
      </c>
      <c r="BL923" s="24" t="s">
        <v>155</v>
      </c>
      <c r="BM923" s="24" t="s">
        <v>1078</v>
      </c>
    </row>
    <row r="924" spans="2:65" s="1" customFormat="1" ht="14.4" customHeight="1">
      <c r="B924" s="153"/>
      <c r="C924" s="154" t="s">
        <v>1079</v>
      </c>
      <c r="D924" s="154" t="s">
        <v>150</v>
      </c>
      <c r="E924" s="155" t="s">
        <v>1080</v>
      </c>
      <c r="F924" s="156" t="s">
        <v>1081</v>
      </c>
      <c r="G924" s="157" t="s">
        <v>258</v>
      </c>
      <c r="H924" s="158">
        <v>1</v>
      </c>
      <c r="I924" s="159">
        <v>0</v>
      </c>
      <c r="J924" s="159">
        <f>ROUND(I924*H924,2)</f>
        <v>0</v>
      </c>
      <c r="K924" s="156" t="s">
        <v>5</v>
      </c>
      <c r="L924" s="39"/>
      <c r="M924" s="160" t="s">
        <v>5</v>
      </c>
      <c r="N924" s="161" t="s">
        <v>43</v>
      </c>
      <c r="O924" s="162">
        <v>2.5</v>
      </c>
      <c r="P924" s="162">
        <f>O924*H924</f>
        <v>2.5</v>
      </c>
      <c r="Q924" s="162">
        <v>0</v>
      </c>
      <c r="R924" s="162">
        <f>Q924*H924</f>
        <v>0</v>
      </c>
      <c r="S924" s="162">
        <v>0</v>
      </c>
      <c r="T924" s="163">
        <f>S924*H924</f>
        <v>0</v>
      </c>
      <c r="AR924" s="24" t="s">
        <v>155</v>
      </c>
      <c r="AT924" s="24" t="s">
        <v>150</v>
      </c>
      <c r="AU924" s="24" t="s">
        <v>146</v>
      </c>
      <c r="AY924" s="24" t="s">
        <v>145</v>
      </c>
      <c r="BE924" s="164">
        <f>IF(N924="základní",J924,0)</f>
        <v>0</v>
      </c>
      <c r="BF924" s="164">
        <f>IF(N924="snížená",J924,0)</f>
        <v>0</v>
      </c>
      <c r="BG924" s="164">
        <f>IF(N924="zákl. přenesená",J924,0)</f>
        <v>0</v>
      </c>
      <c r="BH924" s="164">
        <f>IF(N924="sníž. přenesená",J924,0)</f>
        <v>0</v>
      </c>
      <c r="BI924" s="164">
        <f>IF(N924="nulová",J924,0)</f>
        <v>0</v>
      </c>
      <c r="BJ924" s="24" t="s">
        <v>77</v>
      </c>
      <c r="BK924" s="164">
        <f>ROUND(I924*H924,2)</f>
        <v>0</v>
      </c>
      <c r="BL924" s="24" t="s">
        <v>155</v>
      </c>
      <c r="BM924" s="24" t="s">
        <v>1082</v>
      </c>
    </row>
    <row r="925" spans="2:65" s="1" customFormat="1" ht="14.4" customHeight="1">
      <c r="B925" s="153"/>
      <c r="C925" s="154" t="s">
        <v>1083</v>
      </c>
      <c r="D925" s="154" t="s">
        <v>150</v>
      </c>
      <c r="E925" s="155" t="s">
        <v>1084</v>
      </c>
      <c r="F925" s="156" t="s">
        <v>1085</v>
      </c>
      <c r="G925" s="157" t="s">
        <v>258</v>
      </c>
      <c r="H925" s="158">
        <v>4</v>
      </c>
      <c r="I925" s="159">
        <v>0</v>
      </c>
      <c r="J925" s="159">
        <f>ROUND(I925*H925,2)</f>
        <v>0</v>
      </c>
      <c r="K925" s="156" t="s">
        <v>5</v>
      </c>
      <c r="L925" s="39"/>
      <c r="M925" s="160" t="s">
        <v>5</v>
      </c>
      <c r="N925" s="161" t="s">
        <v>43</v>
      </c>
      <c r="O925" s="162">
        <v>0.98599999999999999</v>
      </c>
      <c r="P925" s="162">
        <f>O925*H925</f>
        <v>3.944</v>
      </c>
      <c r="Q925" s="162">
        <v>0</v>
      </c>
      <c r="R925" s="162">
        <f>Q925*H925</f>
        <v>0</v>
      </c>
      <c r="S925" s="162">
        <v>0</v>
      </c>
      <c r="T925" s="163">
        <f>S925*H925</f>
        <v>0</v>
      </c>
      <c r="AR925" s="24" t="s">
        <v>155</v>
      </c>
      <c r="AT925" s="24" t="s">
        <v>150</v>
      </c>
      <c r="AU925" s="24" t="s">
        <v>146</v>
      </c>
      <c r="AY925" s="24" t="s">
        <v>145</v>
      </c>
      <c r="BE925" s="164">
        <f>IF(N925="základní",J925,0)</f>
        <v>0</v>
      </c>
      <c r="BF925" s="164">
        <f>IF(N925="snížená",J925,0)</f>
        <v>0</v>
      </c>
      <c r="BG925" s="164">
        <f>IF(N925="zákl. přenesená",J925,0)</f>
        <v>0</v>
      </c>
      <c r="BH925" s="164">
        <f>IF(N925="sníž. přenesená",J925,0)</f>
        <v>0</v>
      </c>
      <c r="BI925" s="164">
        <f>IF(N925="nulová",J925,0)</f>
        <v>0</v>
      </c>
      <c r="BJ925" s="24" t="s">
        <v>77</v>
      </c>
      <c r="BK925" s="164">
        <f>ROUND(I925*H925,2)</f>
        <v>0</v>
      </c>
      <c r="BL925" s="24" t="s">
        <v>155</v>
      </c>
      <c r="BM925" s="24" t="s">
        <v>1086</v>
      </c>
    </row>
    <row r="926" spans="2:65" s="11" customFormat="1">
      <c r="B926" s="165"/>
      <c r="D926" s="166" t="s">
        <v>157</v>
      </c>
      <c r="E926" s="167" t="s">
        <v>5</v>
      </c>
      <c r="F926" s="168" t="s">
        <v>1087</v>
      </c>
      <c r="H926" s="169">
        <v>1</v>
      </c>
      <c r="L926" s="165"/>
      <c r="M926" s="170"/>
      <c r="N926" s="171"/>
      <c r="O926" s="171"/>
      <c r="P926" s="171"/>
      <c r="Q926" s="171"/>
      <c r="R926" s="171"/>
      <c r="S926" s="171"/>
      <c r="T926" s="172"/>
      <c r="AT926" s="167" t="s">
        <v>157</v>
      </c>
      <c r="AU926" s="167" t="s">
        <v>146</v>
      </c>
      <c r="AV926" s="11" t="s">
        <v>80</v>
      </c>
      <c r="AW926" s="11" t="s">
        <v>35</v>
      </c>
      <c r="AX926" s="11" t="s">
        <v>72</v>
      </c>
      <c r="AY926" s="167" t="s">
        <v>145</v>
      </c>
    </row>
    <row r="927" spans="2:65" s="11" customFormat="1">
      <c r="B927" s="165"/>
      <c r="D927" s="166" t="s">
        <v>157</v>
      </c>
      <c r="E927" s="167" t="s">
        <v>5</v>
      </c>
      <c r="F927" s="168" t="s">
        <v>1088</v>
      </c>
      <c r="H927" s="169">
        <v>1</v>
      </c>
      <c r="L927" s="165"/>
      <c r="M927" s="170"/>
      <c r="N927" s="171"/>
      <c r="O927" s="171"/>
      <c r="P927" s="171"/>
      <c r="Q927" s="171"/>
      <c r="R927" s="171"/>
      <c r="S927" s="171"/>
      <c r="T927" s="172"/>
      <c r="AT927" s="167" t="s">
        <v>157</v>
      </c>
      <c r="AU927" s="167" t="s">
        <v>146</v>
      </c>
      <c r="AV927" s="11" t="s">
        <v>80</v>
      </c>
      <c r="AW927" s="11" t="s">
        <v>35</v>
      </c>
      <c r="AX927" s="11" t="s">
        <v>72</v>
      </c>
      <c r="AY927" s="167" t="s">
        <v>145</v>
      </c>
    </row>
    <row r="928" spans="2:65" s="11" customFormat="1">
      <c r="B928" s="165"/>
      <c r="D928" s="166" t="s">
        <v>157</v>
      </c>
      <c r="E928" s="167" t="s">
        <v>5</v>
      </c>
      <c r="F928" s="168" t="s">
        <v>1089</v>
      </c>
      <c r="H928" s="169">
        <v>2</v>
      </c>
      <c r="L928" s="165"/>
      <c r="M928" s="170"/>
      <c r="N928" s="171"/>
      <c r="O928" s="171"/>
      <c r="P928" s="171"/>
      <c r="Q928" s="171"/>
      <c r="R928" s="171"/>
      <c r="S928" s="171"/>
      <c r="T928" s="172"/>
      <c r="AT928" s="167" t="s">
        <v>157</v>
      </c>
      <c r="AU928" s="167" t="s">
        <v>146</v>
      </c>
      <c r="AV928" s="11" t="s">
        <v>80</v>
      </c>
      <c r="AW928" s="11" t="s">
        <v>35</v>
      </c>
      <c r="AX928" s="11" t="s">
        <v>72</v>
      </c>
      <c r="AY928" s="167" t="s">
        <v>145</v>
      </c>
    </row>
    <row r="929" spans="2:65" s="13" customFormat="1">
      <c r="B929" s="180"/>
      <c r="D929" s="166" t="s">
        <v>157</v>
      </c>
      <c r="E929" s="181" t="s">
        <v>5</v>
      </c>
      <c r="F929" s="182" t="s">
        <v>160</v>
      </c>
      <c r="H929" s="183">
        <v>4</v>
      </c>
      <c r="L929" s="180"/>
      <c r="M929" s="184"/>
      <c r="N929" s="185"/>
      <c r="O929" s="185"/>
      <c r="P929" s="185"/>
      <c r="Q929" s="185"/>
      <c r="R929" s="185"/>
      <c r="S929" s="185"/>
      <c r="T929" s="186"/>
      <c r="AT929" s="181" t="s">
        <v>157</v>
      </c>
      <c r="AU929" s="181" t="s">
        <v>146</v>
      </c>
      <c r="AV929" s="13" t="s">
        <v>155</v>
      </c>
      <c r="AW929" s="13" t="s">
        <v>35</v>
      </c>
      <c r="AX929" s="13" t="s">
        <v>77</v>
      </c>
      <c r="AY929" s="181" t="s">
        <v>145</v>
      </c>
    </row>
    <row r="930" spans="2:65" s="1" customFormat="1" ht="22.75" customHeight="1">
      <c r="B930" s="153"/>
      <c r="C930" s="154" t="s">
        <v>1090</v>
      </c>
      <c r="D930" s="154" t="s">
        <v>150</v>
      </c>
      <c r="E930" s="155" t="s">
        <v>1091</v>
      </c>
      <c r="F930" s="156" t="s">
        <v>1092</v>
      </c>
      <c r="G930" s="157" t="s">
        <v>258</v>
      </c>
      <c r="H930" s="158">
        <v>1</v>
      </c>
      <c r="I930" s="159">
        <v>0</v>
      </c>
      <c r="J930" s="159">
        <f>ROUND(I930*H930,2)</f>
        <v>0</v>
      </c>
      <c r="K930" s="156" t="s">
        <v>5</v>
      </c>
      <c r="L930" s="39"/>
      <c r="M930" s="160" t="s">
        <v>5</v>
      </c>
      <c r="N930" s="161" t="s">
        <v>43</v>
      </c>
      <c r="O930" s="162">
        <v>1.2</v>
      </c>
      <c r="P930" s="162">
        <f>O930*H930</f>
        <v>1.2</v>
      </c>
      <c r="Q930" s="162">
        <v>0</v>
      </c>
      <c r="R930" s="162">
        <f>Q930*H930</f>
        <v>0</v>
      </c>
      <c r="S930" s="162">
        <v>0</v>
      </c>
      <c r="T930" s="163">
        <f>S930*H930</f>
        <v>0</v>
      </c>
      <c r="AR930" s="24" t="s">
        <v>155</v>
      </c>
      <c r="AT930" s="24" t="s">
        <v>150</v>
      </c>
      <c r="AU930" s="24" t="s">
        <v>146</v>
      </c>
      <c r="AY930" s="24" t="s">
        <v>145</v>
      </c>
      <c r="BE930" s="164">
        <f>IF(N930="základní",J930,0)</f>
        <v>0</v>
      </c>
      <c r="BF930" s="164">
        <f>IF(N930="snížená",J930,0)</f>
        <v>0</v>
      </c>
      <c r="BG930" s="164">
        <f>IF(N930="zákl. přenesená",J930,0)</f>
        <v>0</v>
      </c>
      <c r="BH930" s="164">
        <f>IF(N930="sníž. přenesená",J930,0)</f>
        <v>0</v>
      </c>
      <c r="BI930" s="164">
        <f>IF(N930="nulová",J930,0)</f>
        <v>0</v>
      </c>
      <c r="BJ930" s="24" t="s">
        <v>77</v>
      </c>
      <c r="BK930" s="164">
        <f>ROUND(I930*H930,2)</f>
        <v>0</v>
      </c>
      <c r="BL930" s="24" t="s">
        <v>155</v>
      </c>
      <c r="BM930" s="24" t="s">
        <v>1093</v>
      </c>
    </row>
    <row r="931" spans="2:65" s="11" customFormat="1">
      <c r="B931" s="165"/>
      <c r="D931" s="166" t="s">
        <v>157</v>
      </c>
      <c r="E931" s="167" t="s">
        <v>5</v>
      </c>
      <c r="F931" s="168" t="s">
        <v>1094</v>
      </c>
      <c r="H931" s="169">
        <v>1</v>
      </c>
      <c r="L931" s="165"/>
      <c r="M931" s="170"/>
      <c r="N931" s="171"/>
      <c r="O931" s="171"/>
      <c r="P931" s="171"/>
      <c r="Q931" s="171"/>
      <c r="R931" s="171"/>
      <c r="S931" s="171"/>
      <c r="T931" s="172"/>
      <c r="AT931" s="167" t="s">
        <v>157</v>
      </c>
      <c r="AU931" s="167" t="s">
        <v>146</v>
      </c>
      <c r="AV931" s="11" t="s">
        <v>80</v>
      </c>
      <c r="AW931" s="11" t="s">
        <v>35</v>
      </c>
      <c r="AX931" s="11" t="s">
        <v>77</v>
      </c>
      <c r="AY931" s="167" t="s">
        <v>145</v>
      </c>
    </row>
    <row r="932" spans="2:65" s="1" customFormat="1" ht="34.25" customHeight="1">
      <c r="B932" s="153"/>
      <c r="C932" s="154" t="s">
        <v>1095</v>
      </c>
      <c r="D932" s="154" t="s">
        <v>150</v>
      </c>
      <c r="E932" s="155" t="s">
        <v>1096</v>
      </c>
      <c r="F932" s="156" t="s">
        <v>1097</v>
      </c>
      <c r="G932" s="157" t="s">
        <v>195</v>
      </c>
      <c r="H932" s="158">
        <v>837.00699999999995</v>
      </c>
      <c r="I932" s="159">
        <v>0</v>
      </c>
      <c r="J932" s="159">
        <f>ROUND(I932*H932,2)</f>
        <v>0</v>
      </c>
      <c r="K932" s="156" t="s">
        <v>1812</v>
      </c>
      <c r="L932" s="39"/>
      <c r="M932" s="160" t="s">
        <v>5</v>
      </c>
      <c r="N932" s="161" t="s">
        <v>43</v>
      </c>
      <c r="O932" s="162">
        <v>0.02</v>
      </c>
      <c r="P932" s="162">
        <f>O932*H932</f>
        <v>16.74014</v>
      </c>
      <c r="Q932" s="162">
        <v>0</v>
      </c>
      <c r="R932" s="162">
        <f>Q932*H932</f>
        <v>0</v>
      </c>
      <c r="S932" s="162">
        <v>5.0000000000000001E-3</v>
      </c>
      <c r="T932" s="163">
        <f>S932*H932</f>
        <v>4.1850350000000001</v>
      </c>
      <c r="AR932" s="24" t="s">
        <v>155</v>
      </c>
      <c r="AT932" s="24" t="s">
        <v>150</v>
      </c>
      <c r="AU932" s="24" t="s">
        <v>146</v>
      </c>
      <c r="AY932" s="24" t="s">
        <v>145</v>
      </c>
      <c r="BE932" s="164">
        <f>IF(N932="základní",J932,0)</f>
        <v>0</v>
      </c>
      <c r="BF932" s="164">
        <f>IF(N932="snížená",J932,0)</f>
        <v>0</v>
      </c>
      <c r="BG932" s="164">
        <f>IF(N932="zákl. přenesená",J932,0)</f>
        <v>0</v>
      </c>
      <c r="BH932" s="164">
        <f>IF(N932="sníž. přenesená",J932,0)</f>
        <v>0</v>
      </c>
      <c r="BI932" s="164">
        <f>IF(N932="nulová",J932,0)</f>
        <v>0</v>
      </c>
      <c r="BJ932" s="24" t="s">
        <v>77</v>
      </c>
      <c r="BK932" s="164">
        <f>ROUND(I932*H932,2)</f>
        <v>0</v>
      </c>
      <c r="BL932" s="24" t="s">
        <v>155</v>
      </c>
      <c r="BM932" s="24" t="s">
        <v>1098</v>
      </c>
    </row>
    <row r="933" spans="2:65" s="11" customFormat="1">
      <c r="B933" s="165"/>
      <c r="D933" s="166" t="s">
        <v>157</v>
      </c>
      <c r="E933" s="167" t="s">
        <v>5</v>
      </c>
      <c r="F933" s="168" t="s">
        <v>453</v>
      </c>
      <c r="H933" s="169">
        <v>91.02</v>
      </c>
      <c r="L933" s="165"/>
      <c r="M933" s="170"/>
      <c r="N933" s="171"/>
      <c r="O933" s="171"/>
      <c r="P933" s="171"/>
      <c r="Q933" s="171"/>
      <c r="R933" s="171"/>
      <c r="S933" s="171"/>
      <c r="T933" s="172"/>
      <c r="AT933" s="167" t="s">
        <v>157</v>
      </c>
      <c r="AU933" s="167" t="s">
        <v>146</v>
      </c>
      <c r="AV933" s="11" t="s">
        <v>80</v>
      </c>
      <c r="AW933" s="11" t="s">
        <v>35</v>
      </c>
      <c r="AX933" s="11" t="s">
        <v>72</v>
      </c>
      <c r="AY933" s="167" t="s">
        <v>145</v>
      </c>
    </row>
    <row r="934" spans="2:65" s="11" customFormat="1">
      <c r="B934" s="165"/>
      <c r="D934" s="166" t="s">
        <v>157</v>
      </c>
      <c r="E934" s="167" t="s">
        <v>5</v>
      </c>
      <c r="F934" s="168" t="s">
        <v>454</v>
      </c>
      <c r="H934" s="169">
        <v>14.725</v>
      </c>
      <c r="L934" s="165"/>
      <c r="M934" s="170"/>
      <c r="N934" s="171"/>
      <c r="O934" s="171"/>
      <c r="P934" s="171"/>
      <c r="Q934" s="171"/>
      <c r="R934" s="171"/>
      <c r="S934" s="171"/>
      <c r="T934" s="172"/>
      <c r="AT934" s="167" t="s">
        <v>157</v>
      </c>
      <c r="AU934" s="167" t="s">
        <v>146</v>
      </c>
      <c r="AV934" s="11" t="s">
        <v>80</v>
      </c>
      <c r="AW934" s="11" t="s">
        <v>35</v>
      </c>
      <c r="AX934" s="11" t="s">
        <v>72</v>
      </c>
      <c r="AY934" s="167" t="s">
        <v>145</v>
      </c>
    </row>
    <row r="935" spans="2:65" s="11" customFormat="1">
      <c r="B935" s="165"/>
      <c r="D935" s="166" t="s">
        <v>157</v>
      </c>
      <c r="E935" s="167" t="s">
        <v>5</v>
      </c>
      <c r="F935" s="168" t="s">
        <v>455</v>
      </c>
      <c r="H935" s="169">
        <v>-13.595000000000001</v>
      </c>
      <c r="L935" s="165"/>
      <c r="M935" s="170"/>
      <c r="N935" s="171"/>
      <c r="O935" s="171"/>
      <c r="P935" s="171"/>
      <c r="Q935" s="171"/>
      <c r="R935" s="171"/>
      <c r="S935" s="171"/>
      <c r="T935" s="172"/>
      <c r="AT935" s="167" t="s">
        <v>157</v>
      </c>
      <c r="AU935" s="167" t="s">
        <v>146</v>
      </c>
      <c r="AV935" s="11" t="s">
        <v>80</v>
      </c>
      <c r="AW935" s="11" t="s">
        <v>35</v>
      </c>
      <c r="AX935" s="11" t="s">
        <v>72</v>
      </c>
      <c r="AY935" s="167" t="s">
        <v>145</v>
      </c>
    </row>
    <row r="936" spans="2:65" s="11" customFormat="1">
      <c r="B936" s="165"/>
      <c r="D936" s="166" t="s">
        <v>157</v>
      </c>
      <c r="E936" s="167" t="s">
        <v>5</v>
      </c>
      <c r="F936" s="168" t="s">
        <v>456</v>
      </c>
      <c r="H936" s="169">
        <v>2.5920000000000001</v>
      </c>
      <c r="L936" s="165"/>
      <c r="M936" s="170"/>
      <c r="N936" s="171"/>
      <c r="O936" s="171"/>
      <c r="P936" s="171"/>
      <c r="Q936" s="171"/>
      <c r="R936" s="171"/>
      <c r="S936" s="171"/>
      <c r="T936" s="172"/>
      <c r="AT936" s="167" t="s">
        <v>157</v>
      </c>
      <c r="AU936" s="167" t="s">
        <v>146</v>
      </c>
      <c r="AV936" s="11" t="s">
        <v>80</v>
      </c>
      <c r="AW936" s="11" t="s">
        <v>35</v>
      </c>
      <c r="AX936" s="11" t="s">
        <v>72</v>
      </c>
      <c r="AY936" s="167" t="s">
        <v>145</v>
      </c>
    </row>
    <row r="937" spans="2:65" s="11" customFormat="1">
      <c r="B937" s="165"/>
      <c r="D937" s="166" t="s">
        <v>157</v>
      </c>
      <c r="E937" s="167" t="s">
        <v>5</v>
      </c>
      <c r="F937" s="168" t="s">
        <v>457</v>
      </c>
      <c r="H937" s="169">
        <v>2.673</v>
      </c>
      <c r="L937" s="165"/>
      <c r="M937" s="170"/>
      <c r="N937" s="171"/>
      <c r="O937" s="171"/>
      <c r="P937" s="171"/>
      <c r="Q937" s="171"/>
      <c r="R937" s="171"/>
      <c r="S937" s="171"/>
      <c r="T937" s="172"/>
      <c r="AT937" s="167" t="s">
        <v>157</v>
      </c>
      <c r="AU937" s="167" t="s">
        <v>146</v>
      </c>
      <c r="AV937" s="11" t="s">
        <v>80</v>
      </c>
      <c r="AW937" s="11" t="s">
        <v>35</v>
      </c>
      <c r="AX937" s="11" t="s">
        <v>72</v>
      </c>
      <c r="AY937" s="167" t="s">
        <v>145</v>
      </c>
    </row>
    <row r="938" spans="2:65" s="11" customFormat="1">
      <c r="B938" s="165"/>
      <c r="D938" s="166" t="s">
        <v>157</v>
      </c>
      <c r="E938" s="167" t="s">
        <v>5</v>
      </c>
      <c r="F938" s="168" t="s">
        <v>458</v>
      </c>
      <c r="H938" s="169">
        <v>1.06</v>
      </c>
      <c r="L938" s="165"/>
      <c r="M938" s="170"/>
      <c r="N938" s="171"/>
      <c r="O938" s="171"/>
      <c r="P938" s="171"/>
      <c r="Q938" s="171"/>
      <c r="R938" s="171"/>
      <c r="S938" s="171"/>
      <c r="T938" s="172"/>
      <c r="AT938" s="167" t="s">
        <v>157</v>
      </c>
      <c r="AU938" s="167" t="s">
        <v>146</v>
      </c>
      <c r="AV938" s="11" t="s">
        <v>80</v>
      </c>
      <c r="AW938" s="11" t="s">
        <v>35</v>
      </c>
      <c r="AX938" s="11" t="s">
        <v>72</v>
      </c>
      <c r="AY938" s="167" t="s">
        <v>145</v>
      </c>
    </row>
    <row r="939" spans="2:65" s="11" customFormat="1">
      <c r="B939" s="165"/>
      <c r="D939" s="166" t="s">
        <v>157</v>
      </c>
      <c r="E939" s="167" t="s">
        <v>5</v>
      </c>
      <c r="F939" s="168" t="s">
        <v>459</v>
      </c>
      <c r="H939" s="169">
        <v>1.9</v>
      </c>
      <c r="L939" s="165"/>
      <c r="M939" s="170"/>
      <c r="N939" s="171"/>
      <c r="O939" s="171"/>
      <c r="P939" s="171"/>
      <c r="Q939" s="171"/>
      <c r="R939" s="171"/>
      <c r="S939" s="171"/>
      <c r="T939" s="172"/>
      <c r="AT939" s="167" t="s">
        <v>157</v>
      </c>
      <c r="AU939" s="167" t="s">
        <v>146</v>
      </c>
      <c r="AV939" s="11" t="s">
        <v>80</v>
      </c>
      <c r="AW939" s="11" t="s">
        <v>35</v>
      </c>
      <c r="AX939" s="11" t="s">
        <v>72</v>
      </c>
      <c r="AY939" s="167" t="s">
        <v>145</v>
      </c>
    </row>
    <row r="940" spans="2:65" s="12" customFormat="1">
      <c r="B940" s="173"/>
      <c r="D940" s="166" t="s">
        <v>157</v>
      </c>
      <c r="E940" s="174" t="s">
        <v>5</v>
      </c>
      <c r="F940" s="175" t="s">
        <v>460</v>
      </c>
      <c r="H940" s="176">
        <v>100.375</v>
      </c>
      <c r="L940" s="173"/>
      <c r="M940" s="177"/>
      <c r="N940" s="178"/>
      <c r="O940" s="178"/>
      <c r="P940" s="178"/>
      <c r="Q940" s="178"/>
      <c r="R940" s="178"/>
      <c r="S940" s="178"/>
      <c r="T940" s="179"/>
      <c r="AT940" s="174" t="s">
        <v>157</v>
      </c>
      <c r="AU940" s="174" t="s">
        <v>146</v>
      </c>
      <c r="AV940" s="12" t="s">
        <v>146</v>
      </c>
      <c r="AW940" s="12" t="s">
        <v>35</v>
      </c>
      <c r="AX940" s="12" t="s">
        <v>72</v>
      </c>
      <c r="AY940" s="174" t="s">
        <v>145</v>
      </c>
    </row>
    <row r="941" spans="2:65" s="11" customFormat="1">
      <c r="B941" s="165"/>
      <c r="D941" s="166" t="s">
        <v>157</v>
      </c>
      <c r="E941" s="167" t="s">
        <v>5</v>
      </c>
      <c r="F941" s="168" t="s">
        <v>453</v>
      </c>
      <c r="H941" s="169">
        <v>91.02</v>
      </c>
      <c r="L941" s="165"/>
      <c r="M941" s="170"/>
      <c r="N941" s="171"/>
      <c r="O941" s="171"/>
      <c r="P941" s="171"/>
      <c r="Q941" s="171"/>
      <c r="R941" s="171"/>
      <c r="S941" s="171"/>
      <c r="T941" s="172"/>
      <c r="AT941" s="167" t="s">
        <v>157</v>
      </c>
      <c r="AU941" s="167" t="s">
        <v>146</v>
      </c>
      <c r="AV941" s="11" t="s">
        <v>80</v>
      </c>
      <c r="AW941" s="11" t="s">
        <v>35</v>
      </c>
      <c r="AX941" s="11" t="s">
        <v>72</v>
      </c>
      <c r="AY941" s="167" t="s">
        <v>145</v>
      </c>
    </row>
    <row r="942" spans="2:65" s="11" customFormat="1">
      <c r="B942" s="165"/>
      <c r="D942" s="166" t="s">
        <v>157</v>
      </c>
      <c r="E942" s="167" t="s">
        <v>5</v>
      </c>
      <c r="F942" s="168" t="s">
        <v>461</v>
      </c>
      <c r="H942" s="169">
        <v>14.962999999999999</v>
      </c>
      <c r="L942" s="165"/>
      <c r="M942" s="170"/>
      <c r="N942" s="171"/>
      <c r="O942" s="171"/>
      <c r="P942" s="171"/>
      <c r="Q942" s="171"/>
      <c r="R942" s="171"/>
      <c r="S942" s="171"/>
      <c r="T942" s="172"/>
      <c r="AT942" s="167" t="s">
        <v>157</v>
      </c>
      <c r="AU942" s="167" t="s">
        <v>146</v>
      </c>
      <c r="AV942" s="11" t="s">
        <v>80</v>
      </c>
      <c r="AW942" s="11" t="s">
        <v>35</v>
      </c>
      <c r="AX942" s="11" t="s">
        <v>72</v>
      </c>
      <c r="AY942" s="167" t="s">
        <v>145</v>
      </c>
    </row>
    <row r="943" spans="2:65" s="11" customFormat="1">
      <c r="B943" s="165"/>
      <c r="D943" s="166" t="s">
        <v>157</v>
      </c>
      <c r="E943" s="167" t="s">
        <v>5</v>
      </c>
      <c r="F943" s="168" t="s">
        <v>462</v>
      </c>
      <c r="H943" s="169">
        <v>-14.85</v>
      </c>
      <c r="L943" s="165"/>
      <c r="M943" s="170"/>
      <c r="N943" s="171"/>
      <c r="O943" s="171"/>
      <c r="P943" s="171"/>
      <c r="Q943" s="171"/>
      <c r="R943" s="171"/>
      <c r="S943" s="171"/>
      <c r="T943" s="172"/>
      <c r="AT943" s="167" t="s">
        <v>157</v>
      </c>
      <c r="AU943" s="167" t="s">
        <v>146</v>
      </c>
      <c r="AV943" s="11" t="s">
        <v>80</v>
      </c>
      <c r="AW943" s="11" t="s">
        <v>35</v>
      </c>
      <c r="AX943" s="11" t="s">
        <v>72</v>
      </c>
      <c r="AY943" s="167" t="s">
        <v>145</v>
      </c>
    </row>
    <row r="944" spans="2:65" s="11" customFormat="1">
      <c r="B944" s="165"/>
      <c r="D944" s="166" t="s">
        <v>157</v>
      </c>
      <c r="E944" s="167" t="s">
        <v>5</v>
      </c>
      <c r="F944" s="168" t="s">
        <v>463</v>
      </c>
      <c r="H944" s="169">
        <v>2.16</v>
      </c>
      <c r="L944" s="165"/>
      <c r="M944" s="170"/>
      <c r="N944" s="171"/>
      <c r="O944" s="171"/>
      <c r="P944" s="171"/>
      <c r="Q944" s="171"/>
      <c r="R944" s="171"/>
      <c r="S944" s="171"/>
      <c r="T944" s="172"/>
      <c r="AT944" s="167" t="s">
        <v>157</v>
      </c>
      <c r="AU944" s="167" t="s">
        <v>146</v>
      </c>
      <c r="AV944" s="11" t="s">
        <v>80</v>
      </c>
      <c r="AW944" s="11" t="s">
        <v>35</v>
      </c>
      <c r="AX944" s="11" t="s">
        <v>72</v>
      </c>
      <c r="AY944" s="167" t="s">
        <v>145</v>
      </c>
    </row>
    <row r="945" spans="2:51" s="11" customFormat="1">
      <c r="B945" s="165"/>
      <c r="D945" s="166" t="s">
        <v>157</v>
      </c>
      <c r="E945" s="167" t="s">
        <v>5</v>
      </c>
      <c r="F945" s="168" t="s">
        <v>464</v>
      </c>
      <c r="H945" s="169">
        <v>4.4550000000000001</v>
      </c>
      <c r="L945" s="165"/>
      <c r="M945" s="170"/>
      <c r="N945" s="171"/>
      <c r="O945" s="171"/>
      <c r="P945" s="171"/>
      <c r="Q945" s="171"/>
      <c r="R945" s="171"/>
      <c r="S945" s="171"/>
      <c r="T945" s="172"/>
      <c r="AT945" s="167" t="s">
        <v>157</v>
      </c>
      <c r="AU945" s="167" t="s">
        <v>146</v>
      </c>
      <c r="AV945" s="11" t="s">
        <v>80</v>
      </c>
      <c r="AW945" s="11" t="s">
        <v>35</v>
      </c>
      <c r="AX945" s="11" t="s">
        <v>72</v>
      </c>
      <c r="AY945" s="167" t="s">
        <v>145</v>
      </c>
    </row>
    <row r="946" spans="2:51" s="11" customFormat="1">
      <c r="B946" s="165"/>
      <c r="D946" s="166" t="s">
        <v>157</v>
      </c>
      <c r="E946" s="167" t="s">
        <v>5</v>
      </c>
      <c r="F946" s="168" t="s">
        <v>459</v>
      </c>
      <c r="H946" s="169">
        <v>1.9</v>
      </c>
      <c r="L946" s="165"/>
      <c r="M946" s="170"/>
      <c r="N946" s="171"/>
      <c r="O946" s="171"/>
      <c r="P946" s="171"/>
      <c r="Q946" s="171"/>
      <c r="R946" s="171"/>
      <c r="S946" s="171"/>
      <c r="T946" s="172"/>
      <c r="AT946" s="167" t="s">
        <v>157</v>
      </c>
      <c r="AU946" s="167" t="s">
        <v>146</v>
      </c>
      <c r="AV946" s="11" t="s">
        <v>80</v>
      </c>
      <c r="AW946" s="11" t="s">
        <v>35</v>
      </c>
      <c r="AX946" s="11" t="s">
        <v>72</v>
      </c>
      <c r="AY946" s="167" t="s">
        <v>145</v>
      </c>
    </row>
    <row r="947" spans="2:51" s="12" customFormat="1">
      <c r="B947" s="173"/>
      <c r="D947" s="166" t="s">
        <v>157</v>
      </c>
      <c r="E947" s="174" t="s">
        <v>5</v>
      </c>
      <c r="F947" s="175" t="s">
        <v>465</v>
      </c>
      <c r="H947" s="176">
        <v>99.647999999999996</v>
      </c>
      <c r="L947" s="173"/>
      <c r="M947" s="177"/>
      <c r="N947" s="178"/>
      <c r="O947" s="178"/>
      <c r="P947" s="178"/>
      <c r="Q947" s="178"/>
      <c r="R947" s="178"/>
      <c r="S947" s="178"/>
      <c r="T947" s="179"/>
      <c r="AT947" s="174" t="s">
        <v>157</v>
      </c>
      <c r="AU947" s="174" t="s">
        <v>146</v>
      </c>
      <c r="AV947" s="12" t="s">
        <v>146</v>
      </c>
      <c r="AW947" s="12" t="s">
        <v>35</v>
      </c>
      <c r="AX947" s="12" t="s">
        <v>72</v>
      </c>
      <c r="AY947" s="174" t="s">
        <v>145</v>
      </c>
    </row>
    <row r="948" spans="2:51" s="11" customFormat="1">
      <c r="B948" s="165"/>
      <c r="D948" s="166" t="s">
        <v>157</v>
      </c>
      <c r="E948" s="167" t="s">
        <v>5</v>
      </c>
      <c r="F948" s="168" t="s">
        <v>466</v>
      </c>
      <c r="H948" s="169">
        <v>129.6</v>
      </c>
      <c r="L948" s="165"/>
      <c r="M948" s="170"/>
      <c r="N948" s="171"/>
      <c r="O948" s="171"/>
      <c r="P948" s="171"/>
      <c r="Q948" s="171"/>
      <c r="R948" s="171"/>
      <c r="S948" s="171"/>
      <c r="T948" s="172"/>
      <c r="AT948" s="167" t="s">
        <v>157</v>
      </c>
      <c r="AU948" s="167" t="s">
        <v>146</v>
      </c>
      <c r="AV948" s="11" t="s">
        <v>80</v>
      </c>
      <c r="AW948" s="11" t="s">
        <v>35</v>
      </c>
      <c r="AX948" s="11" t="s">
        <v>72</v>
      </c>
      <c r="AY948" s="167" t="s">
        <v>145</v>
      </c>
    </row>
    <row r="949" spans="2:51" s="11" customFormat="1">
      <c r="B949" s="165"/>
      <c r="D949" s="166" t="s">
        <v>157</v>
      </c>
      <c r="E949" s="167" t="s">
        <v>5</v>
      </c>
      <c r="F949" s="168" t="s">
        <v>467</v>
      </c>
      <c r="H949" s="169">
        <v>3.36</v>
      </c>
      <c r="L949" s="165"/>
      <c r="M949" s="170"/>
      <c r="N949" s="171"/>
      <c r="O949" s="171"/>
      <c r="P949" s="171"/>
      <c r="Q949" s="171"/>
      <c r="R949" s="171"/>
      <c r="S949" s="171"/>
      <c r="T949" s="172"/>
      <c r="AT949" s="167" t="s">
        <v>157</v>
      </c>
      <c r="AU949" s="167" t="s">
        <v>146</v>
      </c>
      <c r="AV949" s="11" t="s">
        <v>80</v>
      </c>
      <c r="AW949" s="11" t="s">
        <v>35</v>
      </c>
      <c r="AX949" s="11" t="s">
        <v>72</v>
      </c>
      <c r="AY949" s="167" t="s">
        <v>145</v>
      </c>
    </row>
    <row r="950" spans="2:51" s="11" customFormat="1">
      <c r="B950" s="165"/>
      <c r="D950" s="166" t="s">
        <v>157</v>
      </c>
      <c r="E950" s="167" t="s">
        <v>5</v>
      </c>
      <c r="F950" s="168" t="s">
        <v>468</v>
      </c>
      <c r="H950" s="169">
        <v>14.72</v>
      </c>
      <c r="L950" s="165"/>
      <c r="M950" s="170"/>
      <c r="N950" s="171"/>
      <c r="O950" s="171"/>
      <c r="P950" s="171"/>
      <c r="Q950" s="171"/>
      <c r="R950" s="171"/>
      <c r="S950" s="171"/>
      <c r="T950" s="172"/>
      <c r="AT950" s="167" t="s">
        <v>157</v>
      </c>
      <c r="AU950" s="167" t="s">
        <v>146</v>
      </c>
      <c r="AV950" s="11" t="s">
        <v>80</v>
      </c>
      <c r="AW950" s="11" t="s">
        <v>35</v>
      </c>
      <c r="AX950" s="11" t="s">
        <v>72</v>
      </c>
      <c r="AY950" s="167" t="s">
        <v>145</v>
      </c>
    </row>
    <row r="951" spans="2:51" s="11" customFormat="1">
      <c r="B951" s="165"/>
      <c r="D951" s="166" t="s">
        <v>157</v>
      </c>
      <c r="E951" s="167" t="s">
        <v>5</v>
      </c>
      <c r="F951" s="168" t="s">
        <v>469</v>
      </c>
      <c r="H951" s="169">
        <v>271.58</v>
      </c>
      <c r="L951" s="165"/>
      <c r="M951" s="170"/>
      <c r="N951" s="171"/>
      <c r="O951" s="171"/>
      <c r="P951" s="171"/>
      <c r="Q951" s="171"/>
      <c r="R951" s="171"/>
      <c r="S951" s="171"/>
      <c r="T951" s="172"/>
      <c r="AT951" s="167" t="s">
        <v>157</v>
      </c>
      <c r="AU951" s="167" t="s">
        <v>146</v>
      </c>
      <c r="AV951" s="11" t="s">
        <v>80</v>
      </c>
      <c r="AW951" s="11" t="s">
        <v>35</v>
      </c>
      <c r="AX951" s="11" t="s">
        <v>72</v>
      </c>
      <c r="AY951" s="167" t="s">
        <v>145</v>
      </c>
    </row>
    <row r="952" spans="2:51" s="11" customFormat="1">
      <c r="B952" s="165"/>
      <c r="D952" s="166" t="s">
        <v>157</v>
      </c>
      <c r="E952" s="167" t="s">
        <v>5</v>
      </c>
      <c r="F952" s="168" t="s">
        <v>470</v>
      </c>
      <c r="H952" s="169">
        <v>-97.119</v>
      </c>
      <c r="L952" s="165"/>
      <c r="M952" s="170"/>
      <c r="N952" s="171"/>
      <c r="O952" s="171"/>
      <c r="P952" s="171"/>
      <c r="Q952" s="171"/>
      <c r="R952" s="171"/>
      <c r="S952" s="171"/>
      <c r="T952" s="172"/>
      <c r="AT952" s="167" t="s">
        <v>157</v>
      </c>
      <c r="AU952" s="167" t="s">
        <v>146</v>
      </c>
      <c r="AV952" s="11" t="s">
        <v>80</v>
      </c>
      <c r="AW952" s="11" t="s">
        <v>35</v>
      </c>
      <c r="AX952" s="11" t="s">
        <v>72</v>
      </c>
      <c r="AY952" s="167" t="s">
        <v>145</v>
      </c>
    </row>
    <row r="953" spans="2:51" s="11" customFormat="1">
      <c r="B953" s="165"/>
      <c r="D953" s="166" t="s">
        <v>157</v>
      </c>
      <c r="E953" s="167" t="s">
        <v>5</v>
      </c>
      <c r="F953" s="168" t="s">
        <v>471</v>
      </c>
      <c r="H953" s="169">
        <v>-11.019</v>
      </c>
      <c r="L953" s="165"/>
      <c r="M953" s="170"/>
      <c r="N953" s="171"/>
      <c r="O953" s="171"/>
      <c r="P953" s="171"/>
      <c r="Q953" s="171"/>
      <c r="R953" s="171"/>
      <c r="S953" s="171"/>
      <c r="T953" s="172"/>
      <c r="AT953" s="167" t="s">
        <v>157</v>
      </c>
      <c r="AU953" s="167" t="s">
        <v>146</v>
      </c>
      <c r="AV953" s="11" t="s">
        <v>80</v>
      </c>
      <c r="AW953" s="11" t="s">
        <v>35</v>
      </c>
      <c r="AX953" s="11" t="s">
        <v>72</v>
      </c>
      <c r="AY953" s="167" t="s">
        <v>145</v>
      </c>
    </row>
    <row r="954" spans="2:51" s="11" customFormat="1">
      <c r="B954" s="165"/>
      <c r="D954" s="166" t="s">
        <v>157</v>
      </c>
      <c r="E954" s="167" t="s">
        <v>5</v>
      </c>
      <c r="F954" s="168" t="s">
        <v>472</v>
      </c>
      <c r="H954" s="169">
        <v>18.710999999999999</v>
      </c>
      <c r="L954" s="165"/>
      <c r="M954" s="170"/>
      <c r="N954" s="171"/>
      <c r="O954" s="171"/>
      <c r="P954" s="171"/>
      <c r="Q954" s="171"/>
      <c r="R954" s="171"/>
      <c r="S954" s="171"/>
      <c r="T954" s="172"/>
      <c r="AT954" s="167" t="s">
        <v>157</v>
      </c>
      <c r="AU954" s="167" t="s">
        <v>146</v>
      </c>
      <c r="AV954" s="11" t="s">
        <v>80</v>
      </c>
      <c r="AW954" s="11" t="s">
        <v>35</v>
      </c>
      <c r="AX954" s="11" t="s">
        <v>72</v>
      </c>
      <c r="AY954" s="167" t="s">
        <v>145</v>
      </c>
    </row>
    <row r="955" spans="2:51" s="11" customFormat="1">
      <c r="B955" s="165"/>
      <c r="D955" s="166" t="s">
        <v>157</v>
      </c>
      <c r="E955" s="167" t="s">
        <v>5</v>
      </c>
      <c r="F955" s="168" t="s">
        <v>473</v>
      </c>
      <c r="H955" s="169">
        <v>5.64</v>
      </c>
      <c r="L955" s="165"/>
      <c r="M955" s="170"/>
      <c r="N955" s="171"/>
      <c r="O955" s="171"/>
      <c r="P955" s="171"/>
      <c r="Q955" s="171"/>
      <c r="R955" s="171"/>
      <c r="S955" s="171"/>
      <c r="T955" s="172"/>
      <c r="AT955" s="167" t="s">
        <v>157</v>
      </c>
      <c r="AU955" s="167" t="s">
        <v>146</v>
      </c>
      <c r="AV955" s="11" t="s">
        <v>80</v>
      </c>
      <c r="AW955" s="11" t="s">
        <v>35</v>
      </c>
      <c r="AX955" s="11" t="s">
        <v>72</v>
      </c>
      <c r="AY955" s="167" t="s">
        <v>145</v>
      </c>
    </row>
    <row r="956" spans="2:51" s="11" customFormat="1">
      <c r="B956" s="165"/>
      <c r="D956" s="166" t="s">
        <v>157</v>
      </c>
      <c r="E956" s="167" t="s">
        <v>5</v>
      </c>
      <c r="F956" s="168" t="s">
        <v>474</v>
      </c>
      <c r="H956" s="169">
        <v>3.6680000000000001</v>
      </c>
      <c r="L956" s="165"/>
      <c r="M956" s="170"/>
      <c r="N956" s="171"/>
      <c r="O956" s="171"/>
      <c r="P956" s="171"/>
      <c r="Q956" s="171"/>
      <c r="R956" s="171"/>
      <c r="S956" s="171"/>
      <c r="T956" s="172"/>
      <c r="AT956" s="167" t="s">
        <v>157</v>
      </c>
      <c r="AU956" s="167" t="s">
        <v>146</v>
      </c>
      <c r="AV956" s="11" t="s">
        <v>80</v>
      </c>
      <c r="AW956" s="11" t="s">
        <v>35</v>
      </c>
      <c r="AX956" s="11" t="s">
        <v>72</v>
      </c>
      <c r="AY956" s="167" t="s">
        <v>145</v>
      </c>
    </row>
    <row r="957" spans="2:51" s="11" customFormat="1">
      <c r="B957" s="165"/>
      <c r="D957" s="166" t="s">
        <v>157</v>
      </c>
      <c r="E957" s="167" t="s">
        <v>5</v>
      </c>
      <c r="F957" s="168" t="s">
        <v>475</v>
      </c>
      <c r="H957" s="169">
        <v>2.5920000000000001</v>
      </c>
      <c r="L957" s="165"/>
      <c r="M957" s="170"/>
      <c r="N957" s="171"/>
      <c r="O957" s="171"/>
      <c r="P957" s="171"/>
      <c r="Q957" s="171"/>
      <c r="R957" s="171"/>
      <c r="S957" s="171"/>
      <c r="T957" s="172"/>
      <c r="AT957" s="167" t="s">
        <v>157</v>
      </c>
      <c r="AU957" s="167" t="s">
        <v>146</v>
      </c>
      <c r="AV957" s="11" t="s">
        <v>80</v>
      </c>
      <c r="AW957" s="11" t="s">
        <v>35</v>
      </c>
      <c r="AX957" s="11" t="s">
        <v>72</v>
      </c>
      <c r="AY957" s="167" t="s">
        <v>145</v>
      </c>
    </row>
    <row r="958" spans="2:51" s="11" customFormat="1">
      <c r="B958" s="165"/>
      <c r="D958" s="166" t="s">
        <v>157</v>
      </c>
      <c r="E958" s="167" t="s">
        <v>5</v>
      </c>
      <c r="F958" s="168" t="s">
        <v>476</v>
      </c>
      <c r="H958" s="169">
        <v>0.75600000000000001</v>
      </c>
      <c r="L958" s="165"/>
      <c r="M958" s="170"/>
      <c r="N958" s="171"/>
      <c r="O958" s="171"/>
      <c r="P958" s="171"/>
      <c r="Q958" s="171"/>
      <c r="R958" s="171"/>
      <c r="S958" s="171"/>
      <c r="T958" s="172"/>
      <c r="AT958" s="167" t="s">
        <v>157</v>
      </c>
      <c r="AU958" s="167" t="s">
        <v>146</v>
      </c>
      <c r="AV958" s="11" t="s">
        <v>80</v>
      </c>
      <c r="AW958" s="11" t="s">
        <v>35</v>
      </c>
      <c r="AX958" s="11" t="s">
        <v>72</v>
      </c>
      <c r="AY958" s="167" t="s">
        <v>145</v>
      </c>
    </row>
    <row r="959" spans="2:51" s="11" customFormat="1">
      <c r="B959" s="165"/>
      <c r="D959" s="166" t="s">
        <v>157</v>
      </c>
      <c r="E959" s="167" t="s">
        <v>5</v>
      </c>
      <c r="F959" s="168" t="s">
        <v>477</v>
      </c>
      <c r="H959" s="169">
        <v>4.5380000000000003</v>
      </c>
      <c r="L959" s="165"/>
      <c r="M959" s="170"/>
      <c r="N959" s="171"/>
      <c r="O959" s="171"/>
      <c r="P959" s="171"/>
      <c r="Q959" s="171"/>
      <c r="R959" s="171"/>
      <c r="S959" s="171"/>
      <c r="T959" s="172"/>
      <c r="AT959" s="167" t="s">
        <v>157</v>
      </c>
      <c r="AU959" s="167" t="s">
        <v>146</v>
      </c>
      <c r="AV959" s="11" t="s">
        <v>80</v>
      </c>
      <c r="AW959" s="11" t="s">
        <v>35</v>
      </c>
      <c r="AX959" s="11" t="s">
        <v>72</v>
      </c>
      <c r="AY959" s="167" t="s">
        <v>145</v>
      </c>
    </row>
    <row r="960" spans="2:51" s="11" customFormat="1">
      <c r="B960" s="165"/>
      <c r="D960" s="166" t="s">
        <v>157</v>
      </c>
      <c r="E960" s="167" t="s">
        <v>5</v>
      </c>
      <c r="F960" s="168" t="s">
        <v>478</v>
      </c>
      <c r="H960" s="169">
        <v>1.35</v>
      </c>
      <c r="L960" s="165"/>
      <c r="M960" s="170"/>
      <c r="N960" s="171"/>
      <c r="O960" s="171"/>
      <c r="P960" s="171"/>
      <c r="Q960" s="171"/>
      <c r="R960" s="171"/>
      <c r="S960" s="171"/>
      <c r="T960" s="172"/>
      <c r="AT960" s="167" t="s">
        <v>157</v>
      </c>
      <c r="AU960" s="167" t="s">
        <v>146</v>
      </c>
      <c r="AV960" s="11" t="s">
        <v>80</v>
      </c>
      <c r="AW960" s="11" t="s">
        <v>35</v>
      </c>
      <c r="AX960" s="11" t="s">
        <v>72</v>
      </c>
      <c r="AY960" s="167" t="s">
        <v>145</v>
      </c>
    </row>
    <row r="961" spans="2:65" s="12" customFormat="1">
      <c r="B961" s="173"/>
      <c r="D961" s="166" t="s">
        <v>157</v>
      </c>
      <c r="E961" s="174" t="s">
        <v>5</v>
      </c>
      <c r="F961" s="175" t="s">
        <v>167</v>
      </c>
      <c r="H961" s="176">
        <v>348.37700000000001</v>
      </c>
      <c r="L961" s="173"/>
      <c r="M961" s="177"/>
      <c r="N961" s="178"/>
      <c r="O961" s="178"/>
      <c r="P961" s="178"/>
      <c r="Q961" s="178"/>
      <c r="R961" s="178"/>
      <c r="S961" s="178"/>
      <c r="T961" s="179"/>
      <c r="AT961" s="174" t="s">
        <v>157</v>
      </c>
      <c r="AU961" s="174" t="s">
        <v>146</v>
      </c>
      <c r="AV961" s="12" t="s">
        <v>146</v>
      </c>
      <c r="AW961" s="12" t="s">
        <v>35</v>
      </c>
      <c r="AX961" s="12" t="s">
        <v>72</v>
      </c>
      <c r="AY961" s="174" t="s">
        <v>145</v>
      </c>
    </row>
    <row r="962" spans="2:65" s="11" customFormat="1">
      <c r="B962" s="165"/>
      <c r="D962" s="166" t="s">
        <v>157</v>
      </c>
      <c r="E962" s="167" t="s">
        <v>5</v>
      </c>
      <c r="F962" s="168" t="s">
        <v>479</v>
      </c>
      <c r="H962" s="169">
        <v>374.49</v>
      </c>
      <c r="L962" s="165"/>
      <c r="M962" s="170"/>
      <c r="N962" s="171"/>
      <c r="O962" s="171"/>
      <c r="P962" s="171"/>
      <c r="Q962" s="171"/>
      <c r="R962" s="171"/>
      <c r="S962" s="171"/>
      <c r="T962" s="172"/>
      <c r="AT962" s="167" t="s">
        <v>157</v>
      </c>
      <c r="AU962" s="167" t="s">
        <v>146</v>
      </c>
      <c r="AV962" s="11" t="s">
        <v>80</v>
      </c>
      <c r="AW962" s="11" t="s">
        <v>35</v>
      </c>
      <c r="AX962" s="11" t="s">
        <v>72</v>
      </c>
      <c r="AY962" s="167" t="s">
        <v>145</v>
      </c>
    </row>
    <row r="963" spans="2:65" s="11" customFormat="1">
      <c r="B963" s="165"/>
      <c r="D963" s="166" t="s">
        <v>157</v>
      </c>
      <c r="E963" s="167" t="s">
        <v>5</v>
      </c>
      <c r="F963" s="168" t="s">
        <v>480</v>
      </c>
      <c r="H963" s="169">
        <v>-130.09700000000001</v>
      </c>
      <c r="L963" s="165"/>
      <c r="M963" s="170"/>
      <c r="N963" s="171"/>
      <c r="O963" s="171"/>
      <c r="P963" s="171"/>
      <c r="Q963" s="171"/>
      <c r="R963" s="171"/>
      <c r="S963" s="171"/>
      <c r="T963" s="172"/>
      <c r="AT963" s="167" t="s">
        <v>157</v>
      </c>
      <c r="AU963" s="167" t="s">
        <v>146</v>
      </c>
      <c r="AV963" s="11" t="s">
        <v>80</v>
      </c>
      <c r="AW963" s="11" t="s">
        <v>35</v>
      </c>
      <c r="AX963" s="11" t="s">
        <v>72</v>
      </c>
      <c r="AY963" s="167" t="s">
        <v>145</v>
      </c>
    </row>
    <row r="964" spans="2:65" s="11" customFormat="1">
      <c r="B964" s="165"/>
      <c r="D964" s="166" t="s">
        <v>157</v>
      </c>
      <c r="E964" s="167" t="s">
        <v>5</v>
      </c>
      <c r="F964" s="168" t="s">
        <v>481</v>
      </c>
      <c r="H964" s="169">
        <v>32.076000000000001</v>
      </c>
      <c r="L964" s="165"/>
      <c r="M964" s="170"/>
      <c r="N964" s="171"/>
      <c r="O964" s="171"/>
      <c r="P964" s="171"/>
      <c r="Q964" s="171"/>
      <c r="R964" s="171"/>
      <c r="S964" s="171"/>
      <c r="T964" s="172"/>
      <c r="AT964" s="167" t="s">
        <v>157</v>
      </c>
      <c r="AU964" s="167" t="s">
        <v>146</v>
      </c>
      <c r="AV964" s="11" t="s">
        <v>80</v>
      </c>
      <c r="AW964" s="11" t="s">
        <v>35</v>
      </c>
      <c r="AX964" s="11" t="s">
        <v>72</v>
      </c>
      <c r="AY964" s="167" t="s">
        <v>145</v>
      </c>
    </row>
    <row r="965" spans="2:65" s="11" customFormat="1">
      <c r="B965" s="165"/>
      <c r="D965" s="166" t="s">
        <v>157</v>
      </c>
      <c r="E965" s="167" t="s">
        <v>5</v>
      </c>
      <c r="F965" s="168" t="s">
        <v>482</v>
      </c>
      <c r="H965" s="169">
        <v>6.9</v>
      </c>
      <c r="L965" s="165"/>
      <c r="M965" s="170"/>
      <c r="N965" s="171"/>
      <c r="O965" s="171"/>
      <c r="P965" s="171"/>
      <c r="Q965" s="171"/>
      <c r="R965" s="171"/>
      <c r="S965" s="171"/>
      <c r="T965" s="172"/>
      <c r="AT965" s="167" t="s">
        <v>157</v>
      </c>
      <c r="AU965" s="167" t="s">
        <v>146</v>
      </c>
      <c r="AV965" s="11" t="s">
        <v>80</v>
      </c>
      <c r="AW965" s="11" t="s">
        <v>35</v>
      </c>
      <c r="AX965" s="11" t="s">
        <v>72</v>
      </c>
      <c r="AY965" s="167" t="s">
        <v>145</v>
      </c>
    </row>
    <row r="966" spans="2:65" s="11" customFormat="1">
      <c r="B966" s="165"/>
      <c r="D966" s="166" t="s">
        <v>157</v>
      </c>
      <c r="E966" s="167" t="s">
        <v>5</v>
      </c>
      <c r="F966" s="168" t="s">
        <v>458</v>
      </c>
      <c r="H966" s="169">
        <v>1.06</v>
      </c>
      <c r="L966" s="165"/>
      <c r="M966" s="170"/>
      <c r="N966" s="171"/>
      <c r="O966" s="171"/>
      <c r="P966" s="171"/>
      <c r="Q966" s="171"/>
      <c r="R966" s="171"/>
      <c r="S966" s="171"/>
      <c r="T966" s="172"/>
      <c r="AT966" s="167" t="s">
        <v>157</v>
      </c>
      <c r="AU966" s="167" t="s">
        <v>146</v>
      </c>
      <c r="AV966" s="11" t="s">
        <v>80</v>
      </c>
      <c r="AW966" s="11" t="s">
        <v>35</v>
      </c>
      <c r="AX966" s="11" t="s">
        <v>72</v>
      </c>
      <c r="AY966" s="167" t="s">
        <v>145</v>
      </c>
    </row>
    <row r="967" spans="2:65" s="11" customFormat="1">
      <c r="B967" s="165"/>
      <c r="D967" s="166" t="s">
        <v>157</v>
      </c>
      <c r="E967" s="167" t="s">
        <v>5</v>
      </c>
      <c r="F967" s="168" t="s">
        <v>483</v>
      </c>
      <c r="H967" s="169">
        <v>3.1160000000000001</v>
      </c>
      <c r="L967" s="165"/>
      <c r="M967" s="170"/>
      <c r="N967" s="171"/>
      <c r="O967" s="171"/>
      <c r="P967" s="171"/>
      <c r="Q967" s="171"/>
      <c r="R967" s="171"/>
      <c r="S967" s="171"/>
      <c r="T967" s="172"/>
      <c r="AT967" s="167" t="s">
        <v>157</v>
      </c>
      <c r="AU967" s="167" t="s">
        <v>146</v>
      </c>
      <c r="AV967" s="11" t="s">
        <v>80</v>
      </c>
      <c r="AW967" s="11" t="s">
        <v>35</v>
      </c>
      <c r="AX967" s="11" t="s">
        <v>72</v>
      </c>
      <c r="AY967" s="167" t="s">
        <v>145</v>
      </c>
    </row>
    <row r="968" spans="2:65" s="11" customFormat="1">
      <c r="B968" s="165"/>
      <c r="D968" s="166" t="s">
        <v>157</v>
      </c>
      <c r="E968" s="167" t="s">
        <v>5</v>
      </c>
      <c r="F968" s="168" t="s">
        <v>484</v>
      </c>
      <c r="H968" s="169">
        <v>1.0620000000000001</v>
      </c>
      <c r="L968" s="165"/>
      <c r="M968" s="170"/>
      <c r="N968" s="171"/>
      <c r="O968" s="171"/>
      <c r="P968" s="171"/>
      <c r="Q968" s="171"/>
      <c r="R968" s="171"/>
      <c r="S968" s="171"/>
      <c r="T968" s="172"/>
      <c r="AT968" s="167" t="s">
        <v>157</v>
      </c>
      <c r="AU968" s="167" t="s">
        <v>146</v>
      </c>
      <c r="AV968" s="11" t="s">
        <v>80</v>
      </c>
      <c r="AW968" s="11" t="s">
        <v>35</v>
      </c>
      <c r="AX968" s="11" t="s">
        <v>72</v>
      </c>
      <c r="AY968" s="167" t="s">
        <v>145</v>
      </c>
    </row>
    <row r="969" spans="2:65" s="12" customFormat="1">
      <c r="B969" s="173"/>
      <c r="D969" s="166" t="s">
        <v>157</v>
      </c>
      <c r="E969" s="174" t="s">
        <v>5</v>
      </c>
      <c r="F969" s="175" t="s">
        <v>485</v>
      </c>
      <c r="H969" s="176">
        <v>288.60700000000003</v>
      </c>
      <c r="L969" s="173"/>
      <c r="M969" s="177"/>
      <c r="N969" s="178"/>
      <c r="O969" s="178"/>
      <c r="P969" s="178"/>
      <c r="Q969" s="178"/>
      <c r="R969" s="178"/>
      <c r="S969" s="178"/>
      <c r="T969" s="179"/>
      <c r="AT969" s="174" t="s">
        <v>157</v>
      </c>
      <c r="AU969" s="174" t="s">
        <v>146</v>
      </c>
      <c r="AV969" s="12" t="s">
        <v>146</v>
      </c>
      <c r="AW969" s="12" t="s">
        <v>35</v>
      </c>
      <c r="AX969" s="12" t="s">
        <v>72</v>
      </c>
      <c r="AY969" s="174" t="s">
        <v>145</v>
      </c>
    </row>
    <row r="970" spans="2:65" s="13" customFormat="1">
      <c r="B970" s="180"/>
      <c r="D970" s="166" t="s">
        <v>157</v>
      </c>
      <c r="E970" s="181" t="s">
        <v>5</v>
      </c>
      <c r="F970" s="182" t="s">
        <v>160</v>
      </c>
      <c r="H970" s="183">
        <v>837.00699999999995</v>
      </c>
      <c r="L970" s="180"/>
      <c r="M970" s="184"/>
      <c r="N970" s="185"/>
      <c r="O970" s="185"/>
      <c r="P970" s="185"/>
      <c r="Q970" s="185"/>
      <c r="R970" s="185"/>
      <c r="S970" s="185"/>
      <c r="T970" s="186"/>
      <c r="AT970" s="181" t="s">
        <v>157</v>
      </c>
      <c r="AU970" s="181" t="s">
        <v>146</v>
      </c>
      <c r="AV970" s="13" t="s">
        <v>155</v>
      </c>
      <c r="AW970" s="13" t="s">
        <v>35</v>
      </c>
      <c r="AX970" s="13" t="s">
        <v>77</v>
      </c>
      <c r="AY970" s="181" t="s">
        <v>145</v>
      </c>
    </row>
    <row r="971" spans="2:65" s="1" customFormat="1" ht="34.25" customHeight="1">
      <c r="B971" s="153"/>
      <c r="C971" s="154" t="s">
        <v>1099</v>
      </c>
      <c r="D971" s="154" t="s">
        <v>150</v>
      </c>
      <c r="E971" s="155" t="s">
        <v>1100</v>
      </c>
      <c r="F971" s="156" t="s">
        <v>1101</v>
      </c>
      <c r="G971" s="157" t="s">
        <v>195</v>
      </c>
      <c r="H971" s="158">
        <v>127.88500000000001</v>
      </c>
      <c r="I971" s="159">
        <v>0</v>
      </c>
      <c r="J971" s="159">
        <f>ROUND(I971*H971,2)</f>
        <v>0</v>
      </c>
      <c r="K971" s="156" t="s">
        <v>1812</v>
      </c>
      <c r="L971" s="39"/>
      <c r="M971" s="160" t="s">
        <v>5</v>
      </c>
      <c r="N971" s="161" t="s">
        <v>43</v>
      </c>
      <c r="O971" s="162">
        <v>3.2000000000000001E-2</v>
      </c>
      <c r="P971" s="162">
        <f>O971*H971</f>
        <v>4.09232</v>
      </c>
      <c r="Q971" s="162">
        <v>0</v>
      </c>
      <c r="R971" s="162">
        <f>Q971*H971</f>
        <v>0</v>
      </c>
      <c r="S971" s="162">
        <v>7.0000000000000001E-3</v>
      </c>
      <c r="T971" s="163">
        <f>S971*H971</f>
        <v>0.89519500000000007</v>
      </c>
      <c r="AR971" s="24" t="s">
        <v>155</v>
      </c>
      <c r="AT971" s="24" t="s">
        <v>150</v>
      </c>
      <c r="AU971" s="24" t="s">
        <v>146</v>
      </c>
      <c r="AY971" s="24" t="s">
        <v>145</v>
      </c>
      <c r="BE971" s="164">
        <f>IF(N971="základní",J971,0)</f>
        <v>0</v>
      </c>
      <c r="BF971" s="164">
        <f>IF(N971="snížená",J971,0)</f>
        <v>0</v>
      </c>
      <c r="BG971" s="164">
        <f>IF(N971="zákl. přenesená",J971,0)</f>
        <v>0</v>
      </c>
      <c r="BH971" s="164">
        <f>IF(N971="sníž. přenesená",J971,0)</f>
        <v>0</v>
      </c>
      <c r="BI971" s="164">
        <f>IF(N971="nulová",J971,0)</f>
        <v>0</v>
      </c>
      <c r="BJ971" s="24" t="s">
        <v>77</v>
      </c>
      <c r="BK971" s="164">
        <f>ROUND(I971*H971,2)</f>
        <v>0</v>
      </c>
      <c r="BL971" s="24" t="s">
        <v>155</v>
      </c>
      <c r="BM971" s="24" t="s">
        <v>1102</v>
      </c>
    </row>
    <row r="972" spans="2:65" s="11" customFormat="1">
      <c r="B972" s="165"/>
      <c r="D972" s="166" t="s">
        <v>157</v>
      </c>
      <c r="E972" s="167" t="s">
        <v>5</v>
      </c>
      <c r="F972" s="168" t="s">
        <v>490</v>
      </c>
      <c r="H972" s="169">
        <v>29.21</v>
      </c>
      <c r="L972" s="165"/>
      <c r="M972" s="170"/>
      <c r="N972" s="171"/>
      <c r="O972" s="171"/>
      <c r="P972" s="171"/>
      <c r="Q972" s="171"/>
      <c r="R972" s="171"/>
      <c r="S972" s="171"/>
      <c r="T972" s="172"/>
      <c r="AT972" s="167" t="s">
        <v>157</v>
      </c>
      <c r="AU972" s="167" t="s">
        <v>146</v>
      </c>
      <c r="AV972" s="11" t="s">
        <v>80</v>
      </c>
      <c r="AW972" s="11" t="s">
        <v>35</v>
      </c>
      <c r="AX972" s="11" t="s">
        <v>72</v>
      </c>
      <c r="AY972" s="167" t="s">
        <v>145</v>
      </c>
    </row>
    <row r="973" spans="2:65" s="11" customFormat="1">
      <c r="B973" s="165"/>
      <c r="D973" s="166" t="s">
        <v>157</v>
      </c>
      <c r="E973" s="167" t="s">
        <v>5</v>
      </c>
      <c r="F973" s="168" t="s">
        <v>491</v>
      </c>
      <c r="H973" s="169">
        <v>1.905</v>
      </c>
      <c r="L973" s="165"/>
      <c r="M973" s="170"/>
      <c r="N973" s="171"/>
      <c r="O973" s="171"/>
      <c r="P973" s="171"/>
      <c r="Q973" s="171"/>
      <c r="R973" s="171"/>
      <c r="S973" s="171"/>
      <c r="T973" s="172"/>
      <c r="AT973" s="167" t="s">
        <v>157</v>
      </c>
      <c r="AU973" s="167" t="s">
        <v>146</v>
      </c>
      <c r="AV973" s="11" t="s">
        <v>80</v>
      </c>
      <c r="AW973" s="11" t="s">
        <v>35</v>
      </c>
      <c r="AX973" s="11" t="s">
        <v>72</v>
      </c>
      <c r="AY973" s="167" t="s">
        <v>145</v>
      </c>
    </row>
    <row r="974" spans="2:65" s="11" customFormat="1">
      <c r="B974" s="165"/>
      <c r="D974" s="166" t="s">
        <v>157</v>
      </c>
      <c r="E974" s="167" t="s">
        <v>5</v>
      </c>
      <c r="F974" s="168" t="s">
        <v>492</v>
      </c>
      <c r="H974" s="169">
        <v>3.2</v>
      </c>
      <c r="L974" s="165"/>
      <c r="M974" s="170"/>
      <c r="N974" s="171"/>
      <c r="O974" s="171"/>
      <c r="P974" s="171"/>
      <c r="Q974" s="171"/>
      <c r="R974" s="171"/>
      <c r="S974" s="171"/>
      <c r="T974" s="172"/>
      <c r="AT974" s="167" t="s">
        <v>157</v>
      </c>
      <c r="AU974" s="167" t="s">
        <v>146</v>
      </c>
      <c r="AV974" s="11" t="s">
        <v>80</v>
      </c>
      <c r="AW974" s="11" t="s">
        <v>35</v>
      </c>
      <c r="AX974" s="11" t="s">
        <v>72</v>
      </c>
      <c r="AY974" s="167" t="s">
        <v>145</v>
      </c>
    </row>
    <row r="975" spans="2:65" s="11" customFormat="1">
      <c r="B975" s="165"/>
      <c r="D975" s="166" t="s">
        <v>157</v>
      </c>
      <c r="E975" s="167" t="s">
        <v>5</v>
      </c>
      <c r="F975" s="168" t="s">
        <v>493</v>
      </c>
      <c r="H975" s="169">
        <v>1.4950000000000001</v>
      </c>
      <c r="L975" s="165"/>
      <c r="M975" s="170"/>
      <c r="N975" s="171"/>
      <c r="O975" s="171"/>
      <c r="P975" s="171"/>
      <c r="Q975" s="171"/>
      <c r="R975" s="171"/>
      <c r="S975" s="171"/>
      <c r="T975" s="172"/>
      <c r="AT975" s="167" t="s">
        <v>157</v>
      </c>
      <c r="AU975" s="167" t="s">
        <v>146</v>
      </c>
      <c r="AV975" s="11" t="s">
        <v>80</v>
      </c>
      <c r="AW975" s="11" t="s">
        <v>35</v>
      </c>
      <c r="AX975" s="11" t="s">
        <v>72</v>
      </c>
      <c r="AY975" s="167" t="s">
        <v>145</v>
      </c>
    </row>
    <row r="976" spans="2:65" s="11" customFormat="1">
      <c r="B976" s="165"/>
      <c r="D976" s="166" t="s">
        <v>157</v>
      </c>
      <c r="E976" s="167" t="s">
        <v>5</v>
      </c>
      <c r="F976" s="168" t="s">
        <v>494</v>
      </c>
      <c r="H976" s="169">
        <v>1.92</v>
      </c>
      <c r="L976" s="165"/>
      <c r="M976" s="170"/>
      <c r="N976" s="171"/>
      <c r="O976" s="171"/>
      <c r="P976" s="171"/>
      <c r="Q976" s="171"/>
      <c r="R976" s="171"/>
      <c r="S976" s="171"/>
      <c r="T976" s="172"/>
      <c r="AT976" s="167" t="s">
        <v>157</v>
      </c>
      <c r="AU976" s="167" t="s">
        <v>146</v>
      </c>
      <c r="AV976" s="11" t="s">
        <v>80</v>
      </c>
      <c r="AW976" s="11" t="s">
        <v>35</v>
      </c>
      <c r="AX976" s="11" t="s">
        <v>72</v>
      </c>
      <c r="AY976" s="167" t="s">
        <v>145</v>
      </c>
    </row>
    <row r="977" spans="2:65" s="11" customFormat="1">
      <c r="B977" s="165"/>
      <c r="D977" s="166" t="s">
        <v>157</v>
      </c>
      <c r="E977" s="167" t="s">
        <v>5</v>
      </c>
      <c r="F977" s="168" t="s">
        <v>495</v>
      </c>
      <c r="H977" s="169">
        <v>6.2</v>
      </c>
      <c r="L977" s="165"/>
      <c r="M977" s="170"/>
      <c r="N977" s="171"/>
      <c r="O977" s="171"/>
      <c r="P977" s="171"/>
      <c r="Q977" s="171"/>
      <c r="R977" s="171"/>
      <c r="S977" s="171"/>
      <c r="T977" s="172"/>
      <c r="AT977" s="167" t="s">
        <v>157</v>
      </c>
      <c r="AU977" s="167" t="s">
        <v>146</v>
      </c>
      <c r="AV977" s="11" t="s">
        <v>80</v>
      </c>
      <c r="AW977" s="11" t="s">
        <v>35</v>
      </c>
      <c r="AX977" s="11" t="s">
        <v>72</v>
      </c>
      <c r="AY977" s="167" t="s">
        <v>145</v>
      </c>
    </row>
    <row r="978" spans="2:65" s="12" customFormat="1">
      <c r="B978" s="173"/>
      <c r="D978" s="166" t="s">
        <v>157</v>
      </c>
      <c r="E978" s="174" t="s">
        <v>5</v>
      </c>
      <c r="F978" s="175" t="s">
        <v>496</v>
      </c>
      <c r="H978" s="176">
        <v>43.93</v>
      </c>
      <c r="L978" s="173"/>
      <c r="M978" s="177"/>
      <c r="N978" s="178"/>
      <c r="O978" s="178"/>
      <c r="P978" s="178"/>
      <c r="Q978" s="178"/>
      <c r="R978" s="178"/>
      <c r="S978" s="178"/>
      <c r="T978" s="179"/>
      <c r="AT978" s="174" t="s">
        <v>157</v>
      </c>
      <c r="AU978" s="174" t="s">
        <v>146</v>
      </c>
      <c r="AV978" s="12" t="s">
        <v>146</v>
      </c>
      <c r="AW978" s="12" t="s">
        <v>35</v>
      </c>
      <c r="AX978" s="12" t="s">
        <v>72</v>
      </c>
      <c r="AY978" s="174" t="s">
        <v>145</v>
      </c>
    </row>
    <row r="979" spans="2:65" s="11" customFormat="1">
      <c r="B979" s="165"/>
      <c r="D979" s="166" t="s">
        <v>157</v>
      </c>
      <c r="E979" s="167" t="s">
        <v>5</v>
      </c>
      <c r="F979" s="168" t="s">
        <v>497</v>
      </c>
      <c r="H979" s="169">
        <v>4.12</v>
      </c>
      <c r="L979" s="165"/>
      <c r="M979" s="170"/>
      <c r="N979" s="171"/>
      <c r="O979" s="171"/>
      <c r="P979" s="171"/>
      <c r="Q979" s="171"/>
      <c r="R979" s="171"/>
      <c r="S979" s="171"/>
      <c r="T979" s="172"/>
      <c r="AT979" s="167" t="s">
        <v>157</v>
      </c>
      <c r="AU979" s="167" t="s">
        <v>146</v>
      </c>
      <c r="AV979" s="11" t="s">
        <v>80</v>
      </c>
      <c r="AW979" s="11" t="s">
        <v>35</v>
      </c>
      <c r="AX979" s="11" t="s">
        <v>72</v>
      </c>
      <c r="AY979" s="167" t="s">
        <v>145</v>
      </c>
    </row>
    <row r="980" spans="2:65" s="11" customFormat="1">
      <c r="B980" s="165"/>
      <c r="D980" s="166" t="s">
        <v>157</v>
      </c>
      <c r="E980" s="167" t="s">
        <v>5</v>
      </c>
      <c r="F980" s="168" t="s">
        <v>498</v>
      </c>
      <c r="H980" s="169">
        <v>17.46</v>
      </c>
      <c r="L980" s="165"/>
      <c r="M980" s="170"/>
      <c r="N980" s="171"/>
      <c r="O980" s="171"/>
      <c r="P980" s="171"/>
      <c r="Q980" s="171"/>
      <c r="R980" s="171"/>
      <c r="S980" s="171"/>
      <c r="T980" s="172"/>
      <c r="AT980" s="167" t="s">
        <v>157</v>
      </c>
      <c r="AU980" s="167" t="s">
        <v>146</v>
      </c>
      <c r="AV980" s="11" t="s">
        <v>80</v>
      </c>
      <c r="AW980" s="11" t="s">
        <v>35</v>
      </c>
      <c r="AX980" s="11" t="s">
        <v>72</v>
      </c>
      <c r="AY980" s="167" t="s">
        <v>145</v>
      </c>
    </row>
    <row r="981" spans="2:65" s="11" customFormat="1">
      <c r="B981" s="165"/>
      <c r="D981" s="166" t="s">
        <v>157</v>
      </c>
      <c r="E981" s="167" t="s">
        <v>5</v>
      </c>
      <c r="F981" s="168" t="s">
        <v>499</v>
      </c>
      <c r="H981" s="169">
        <v>5.4749999999999996</v>
      </c>
      <c r="L981" s="165"/>
      <c r="M981" s="170"/>
      <c r="N981" s="171"/>
      <c r="O981" s="171"/>
      <c r="P981" s="171"/>
      <c r="Q981" s="171"/>
      <c r="R981" s="171"/>
      <c r="S981" s="171"/>
      <c r="T981" s="172"/>
      <c r="AT981" s="167" t="s">
        <v>157</v>
      </c>
      <c r="AU981" s="167" t="s">
        <v>146</v>
      </c>
      <c r="AV981" s="11" t="s">
        <v>80</v>
      </c>
      <c r="AW981" s="11" t="s">
        <v>35</v>
      </c>
      <c r="AX981" s="11" t="s">
        <v>72</v>
      </c>
      <c r="AY981" s="167" t="s">
        <v>145</v>
      </c>
    </row>
    <row r="982" spans="2:65" s="12" customFormat="1">
      <c r="B982" s="173"/>
      <c r="D982" s="166" t="s">
        <v>157</v>
      </c>
      <c r="E982" s="174" t="s">
        <v>5</v>
      </c>
      <c r="F982" s="175" t="s">
        <v>500</v>
      </c>
      <c r="H982" s="176">
        <v>27.055</v>
      </c>
      <c r="L982" s="173"/>
      <c r="M982" s="177"/>
      <c r="N982" s="178"/>
      <c r="O982" s="178"/>
      <c r="P982" s="178"/>
      <c r="Q982" s="178"/>
      <c r="R982" s="178"/>
      <c r="S982" s="178"/>
      <c r="T982" s="179"/>
      <c r="AT982" s="174" t="s">
        <v>157</v>
      </c>
      <c r="AU982" s="174" t="s">
        <v>146</v>
      </c>
      <c r="AV982" s="12" t="s">
        <v>146</v>
      </c>
      <c r="AW982" s="12" t="s">
        <v>35</v>
      </c>
      <c r="AX982" s="12" t="s">
        <v>72</v>
      </c>
      <c r="AY982" s="174" t="s">
        <v>145</v>
      </c>
    </row>
    <row r="983" spans="2:65" s="11" customFormat="1">
      <c r="B983" s="165"/>
      <c r="D983" s="166" t="s">
        <v>157</v>
      </c>
      <c r="E983" s="167" t="s">
        <v>5</v>
      </c>
      <c r="F983" s="168" t="s">
        <v>501</v>
      </c>
      <c r="H983" s="169">
        <v>13.1</v>
      </c>
      <c r="L983" s="165"/>
      <c r="M983" s="170"/>
      <c r="N983" s="171"/>
      <c r="O983" s="171"/>
      <c r="P983" s="171"/>
      <c r="Q983" s="171"/>
      <c r="R983" s="171"/>
      <c r="S983" s="171"/>
      <c r="T983" s="172"/>
      <c r="AT983" s="167" t="s">
        <v>157</v>
      </c>
      <c r="AU983" s="167" t="s">
        <v>146</v>
      </c>
      <c r="AV983" s="11" t="s">
        <v>80</v>
      </c>
      <c r="AW983" s="11" t="s">
        <v>35</v>
      </c>
      <c r="AX983" s="11" t="s">
        <v>72</v>
      </c>
      <c r="AY983" s="167" t="s">
        <v>145</v>
      </c>
    </row>
    <row r="984" spans="2:65" s="11" customFormat="1">
      <c r="B984" s="165"/>
      <c r="D984" s="166" t="s">
        <v>157</v>
      </c>
      <c r="E984" s="167" t="s">
        <v>5</v>
      </c>
      <c r="F984" s="168" t="s">
        <v>502</v>
      </c>
      <c r="H984" s="169">
        <v>43.8</v>
      </c>
      <c r="L984" s="165"/>
      <c r="M984" s="170"/>
      <c r="N984" s="171"/>
      <c r="O984" s="171"/>
      <c r="P984" s="171"/>
      <c r="Q984" s="171"/>
      <c r="R984" s="171"/>
      <c r="S984" s="171"/>
      <c r="T984" s="172"/>
      <c r="AT984" s="167" t="s">
        <v>157</v>
      </c>
      <c r="AU984" s="167" t="s">
        <v>146</v>
      </c>
      <c r="AV984" s="11" t="s">
        <v>80</v>
      </c>
      <c r="AW984" s="11" t="s">
        <v>35</v>
      </c>
      <c r="AX984" s="11" t="s">
        <v>72</v>
      </c>
      <c r="AY984" s="167" t="s">
        <v>145</v>
      </c>
    </row>
    <row r="985" spans="2:65" s="12" customFormat="1">
      <c r="B985" s="173"/>
      <c r="D985" s="166" t="s">
        <v>157</v>
      </c>
      <c r="E985" s="174" t="s">
        <v>5</v>
      </c>
      <c r="F985" s="175" t="s">
        <v>503</v>
      </c>
      <c r="H985" s="176">
        <v>56.9</v>
      </c>
      <c r="L985" s="173"/>
      <c r="M985" s="177"/>
      <c r="N985" s="178"/>
      <c r="O985" s="178"/>
      <c r="P985" s="178"/>
      <c r="Q985" s="178"/>
      <c r="R985" s="178"/>
      <c r="S985" s="178"/>
      <c r="T985" s="179"/>
      <c r="AT985" s="174" t="s">
        <v>157</v>
      </c>
      <c r="AU985" s="174" t="s">
        <v>146</v>
      </c>
      <c r="AV985" s="12" t="s">
        <v>146</v>
      </c>
      <c r="AW985" s="12" t="s">
        <v>35</v>
      </c>
      <c r="AX985" s="12" t="s">
        <v>72</v>
      </c>
      <c r="AY985" s="174" t="s">
        <v>145</v>
      </c>
    </row>
    <row r="986" spans="2:65" s="13" customFormat="1">
      <c r="B986" s="180"/>
      <c r="D986" s="166" t="s">
        <v>157</v>
      </c>
      <c r="E986" s="181" t="s">
        <v>5</v>
      </c>
      <c r="F986" s="182" t="s">
        <v>160</v>
      </c>
      <c r="H986" s="183">
        <v>127.88500000000001</v>
      </c>
      <c r="L986" s="180"/>
      <c r="M986" s="184"/>
      <c r="N986" s="185"/>
      <c r="O986" s="185"/>
      <c r="P986" s="185"/>
      <c r="Q986" s="185"/>
      <c r="R986" s="185"/>
      <c r="S986" s="185"/>
      <c r="T986" s="186"/>
      <c r="AT986" s="181" t="s">
        <v>157</v>
      </c>
      <c r="AU986" s="181" t="s">
        <v>146</v>
      </c>
      <c r="AV986" s="13" t="s">
        <v>155</v>
      </c>
      <c r="AW986" s="13" t="s">
        <v>35</v>
      </c>
      <c r="AX986" s="13" t="s">
        <v>77</v>
      </c>
      <c r="AY986" s="181" t="s">
        <v>145</v>
      </c>
    </row>
    <row r="987" spans="2:65" s="1" customFormat="1" ht="34.25" customHeight="1">
      <c r="B987" s="153"/>
      <c r="C987" s="154" t="s">
        <v>1103</v>
      </c>
      <c r="D987" s="154" t="s">
        <v>150</v>
      </c>
      <c r="E987" s="155" t="s">
        <v>1104</v>
      </c>
      <c r="F987" s="156" t="s">
        <v>1105</v>
      </c>
      <c r="G987" s="157" t="s">
        <v>195</v>
      </c>
      <c r="H987" s="158">
        <v>135.303</v>
      </c>
      <c r="I987" s="159">
        <v>0</v>
      </c>
      <c r="J987" s="159">
        <f>ROUND(I987*H987,2)</f>
        <v>0</v>
      </c>
      <c r="K987" s="156" t="s">
        <v>1812</v>
      </c>
      <c r="L987" s="39"/>
      <c r="M987" s="160" t="s">
        <v>5</v>
      </c>
      <c r="N987" s="161" t="s">
        <v>43</v>
      </c>
      <c r="O987" s="162">
        <v>0.06</v>
      </c>
      <c r="P987" s="162">
        <f>O987*H987</f>
        <v>8.1181799999999988</v>
      </c>
      <c r="Q987" s="162">
        <v>0</v>
      </c>
      <c r="R987" s="162">
        <f>Q987*H987</f>
        <v>0</v>
      </c>
      <c r="S987" s="162">
        <v>1.6E-2</v>
      </c>
      <c r="T987" s="163">
        <f>S987*H987</f>
        <v>2.1648480000000001</v>
      </c>
      <c r="AR987" s="24" t="s">
        <v>155</v>
      </c>
      <c r="AT987" s="24" t="s">
        <v>150</v>
      </c>
      <c r="AU987" s="24" t="s">
        <v>146</v>
      </c>
      <c r="AY987" s="24" t="s">
        <v>145</v>
      </c>
      <c r="BE987" s="164">
        <f>IF(N987="základní",J987,0)</f>
        <v>0</v>
      </c>
      <c r="BF987" s="164">
        <f>IF(N987="snížená",J987,0)</f>
        <v>0</v>
      </c>
      <c r="BG987" s="164">
        <f>IF(N987="zákl. přenesená",J987,0)</f>
        <v>0</v>
      </c>
      <c r="BH987" s="164">
        <f>IF(N987="sníž. přenesená",J987,0)</f>
        <v>0</v>
      </c>
      <c r="BI987" s="164">
        <f>IF(N987="nulová",J987,0)</f>
        <v>0</v>
      </c>
      <c r="BJ987" s="24" t="s">
        <v>77</v>
      </c>
      <c r="BK987" s="164">
        <f>ROUND(I987*H987,2)</f>
        <v>0</v>
      </c>
      <c r="BL987" s="24" t="s">
        <v>155</v>
      </c>
      <c r="BM987" s="24" t="s">
        <v>1106</v>
      </c>
    </row>
    <row r="988" spans="2:65" s="11" customFormat="1">
      <c r="B988" s="165"/>
      <c r="D988" s="166" t="s">
        <v>157</v>
      </c>
      <c r="E988" s="167" t="s">
        <v>5</v>
      </c>
      <c r="F988" s="168" t="s">
        <v>749</v>
      </c>
      <c r="H988" s="169">
        <v>17.98</v>
      </c>
      <c r="L988" s="165"/>
      <c r="M988" s="170"/>
      <c r="N988" s="171"/>
      <c r="O988" s="171"/>
      <c r="P988" s="171"/>
      <c r="Q988" s="171"/>
      <c r="R988" s="171"/>
      <c r="S988" s="171"/>
      <c r="T988" s="172"/>
      <c r="AT988" s="167" t="s">
        <v>157</v>
      </c>
      <c r="AU988" s="167" t="s">
        <v>146</v>
      </c>
      <c r="AV988" s="11" t="s">
        <v>80</v>
      </c>
      <c r="AW988" s="11" t="s">
        <v>35</v>
      </c>
      <c r="AX988" s="11" t="s">
        <v>72</v>
      </c>
      <c r="AY988" s="167" t="s">
        <v>145</v>
      </c>
    </row>
    <row r="989" spans="2:65" s="11" customFormat="1">
      <c r="B989" s="165"/>
      <c r="D989" s="166" t="s">
        <v>157</v>
      </c>
      <c r="E989" s="167" t="s">
        <v>5</v>
      </c>
      <c r="F989" s="168" t="s">
        <v>750</v>
      </c>
      <c r="H989" s="169">
        <v>-0.81</v>
      </c>
      <c r="L989" s="165"/>
      <c r="M989" s="170"/>
      <c r="N989" s="171"/>
      <c r="O989" s="171"/>
      <c r="P989" s="171"/>
      <c r="Q989" s="171"/>
      <c r="R989" s="171"/>
      <c r="S989" s="171"/>
      <c r="T989" s="172"/>
      <c r="AT989" s="167" t="s">
        <v>157</v>
      </c>
      <c r="AU989" s="167" t="s">
        <v>146</v>
      </c>
      <c r="AV989" s="11" t="s">
        <v>80</v>
      </c>
      <c r="AW989" s="11" t="s">
        <v>35</v>
      </c>
      <c r="AX989" s="11" t="s">
        <v>72</v>
      </c>
      <c r="AY989" s="167" t="s">
        <v>145</v>
      </c>
    </row>
    <row r="990" spans="2:65" s="11" customFormat="1">
      <c r="B990" s="165"/>
      <c r="D990" s="166" t="s">
        <v>157</v>
      </c>
      <c r="E990" s="167" t="s">
        <v>5</v>
      </c>
      <c r="F990" s="168" t="s">
        <v>751</v>
      </c>
      <c r="H990" s="169">
        <v>0.72</v>
      </c>
      <c r="L990" s="165"/>
      <c r="M990" s="170"/>
      <c r="N990" s="171"/>
      <c r="O990" s="171"/>
      <c r="P990" s="171"/>
      <c r="Q990" s="171"/>
      <c r="R990" s="171"/>
      <c r="S990" s="171"/>
      <c r="T990" s="172"/>
      <c r="AT990" s="167" t="s">
        <v>157</v>
      </c>
      <c r="AU990" s="167" t="s">
        <v>146</v>
      </c>
      <c r="AV990" s="11" t="s">
        <v>80</v>
      </c>
      <c r="AW990" s="11" t="s">
        <v>35</v>
      </c>
      <c r="AX990" s="11" t="s">
        <v>72</v>
      </c>
      <c r="AY990" s="167" t="s">
        <v>145</v>
      </c>
    </row>
    <row r="991" spans="2:65" s="11" customFormat="1">
      <c r="B991" s="165"/>
      <c r="D991" s="166" t="s">
        <v>157</v>
      </c>
      <c r="E991" s="167" t="s">
        <v>5</v>
      </c>
      <c r="F991" s="168" t="s">
        <v>752</v>
      </c>
      <c r="H991" s="169">
        <v>1.8240000000000001</v>
      </c>
      <c r="L991" s="165"/>
      <c r="M991" s="170"/>
      <c r="N991" s="171"/>
      <c r="O991" s="171"/>
      <c r="P991" s="171"/>
      <c r="Q991" s="171"/>
      <c r="R991" s="171"/>
      <c r="S991" s="171"/>
      <c r="T991" s="172"/>
      <c r="AT991" s="167" t="s">
        <v>157</v>
      </c>
      <c r="AU991" s="167" t="s">
        <v>146</v>
      </c>
      <c r="AV991" s="11" t="s">
        <v>80</v>
      </c>
      <c r="AW991" s="11" t="s">
        <v>35</v>
      </c>
      <c r="AX991" s="11" t="s">
        <v>72</v>
      </c>
      <c r="AY991" s="167" t="s">
        <v>145</v>
      </c>
    </row>
    <row r="992" spans="2:65" s="11" customFormat="1">
      <c r="B992" s="165"/>
      <c r="D992" s="166" t="s">
        <v>157</v>
      </c>
      <c r="E992" s="167" t="s">
        <v>5</v>
      </c>
      <c r="F992" s="168" t="s">
        <v>753</v>
      </c>
      <c r="H992" s="169">
        <v>-0.51300000000000001</v>
      </c>
      <c r="L992" s="165"/>
      <c r="M992" s="170"/>
      <c r="N992" s="171"/>
      <c r="O992" s="171"/>
      <c r="P992" s="171"/>
      <c r="Q992" s="171"/>
      <c r="R992" s="171"/>
      <c r="S992" s="171"/>
      <c r="T992" s="172"/>
      <c r="AT992" s="167" t="s">
        <v>157</v>
      </c>
      <c r="AU992" s="167" t="s">
        <v>146</v>
      </c>
      <c r="AV992" s="11" t="s">
        <v>80</v>
      </c>
      <c r="AW992" s="11" t="s">
        <v>35</v>
      </c>
      <c r="AX992" s="11" t="s">
        <v>72</v>
      </c>
      <c r="AY992" s="167" t="s">
        <v>145</v>
      </c>
    </row>
    <row r="993" spans="2:51" s="12" customFormat="1">
      <c r="B993" s="173"/>
      <c r="D993" s="166" t="s">
        <v>157</v>
      </c>
      <c r="E993" s="174" t="s">
        <v>5</v>
      </c>
      <c r="F993" s="175" t="s">
        <v>1107</v>
      </c>
      <c r="H993" s="176">
        <v>19.201000000000001</v>
      </c>
      <c r="L993" s="173"/>
      <c r="M993" s="177"/>
      <c r="N993" s="178"/>
      <c r="O993" s="178"/>
      <c r="P993" s="178"/>
      <c r="Q993" s="178"/>
      <c r="R993" s="178"/>
      <c r="S993" s="178"/>
      <c r="T993" s="179"/>
      <c r="AT993" s="174" t="s">
        <v>157</v>
      </c>
      <c r="AU993" s="174" t="s">
        <v>146</v>
      </c>
      <c r="AV993" s="12" t="s">
        <v>146</v>
      </c>
      <c r="AW993" s="12" t="s">
        <v>35</v>
      </c>
      <c r="AX993" s="12" t="s">
        <v>72</v>
      </c>
      <c r="AY993" s="174" t="s">
        <v>145</v>
      </c>
    </row>
    <row r="994" spans="2:51" s="11" customFormat="1">
      <c r="B994" s="165"/>
      <c r="D994" s="166" t="s">
        <v>157</v>
      </c>
      <c r="E994" s="167" t="s">
        <v>5</v>
      </c>
      <c r="F994" s="168" t="s">
        <v>754</v>
      </c>
      <c r="H994" s="169">
        <v>13.02</v>
      </c>
      <c r="L994" s="165"/>
      <c r="M994" s="170"/>
      <c r="N994" s="171"/>
      <c r="O994" s="171"/>
      <c r="P994" s="171"/>
      <c r="Q994" s="171"/>
      <c r="R994" s="171"/>
      <c r="S994" s="171"/>
      <c r="T994" s="172"/>
      <c r="AT994" s="167" t="s">
        <v>157</v>
      </c>
      <c r="AU994" s="167" t="s">
        <v>146</v>
      </c>
      <c r="AV994" s="11" t="s">
        <v>80</v>
      </c>
      <c r="AW994" s="11" t="s">
        <v>35</v>
      </c>
      <c r="AX994" s="11" t="s">
        <v>72</v>
      </c>
      <c r="AY994" s="167" t="s">
        <v>145</v>
      </c>
    </row>
    <row r="995" spans="2:51" s="11" customFormat="1">
      <c r="B995" s="165"/>
      <c r="D995" s="166" t="s">
        <v>157</v>
      </c>
      <c r="E995" s="167" t="s">
        <v>5</v>
      </c>
      <c r="F995" s="168" t="s">
        <v>755</v>
      </c>
      <c r="H995" s="169">
        <v>1.44</v>
      </c>
      <c r="L995" s="165"/>
      <c r="M995" s="170"/>
      <c r="N995" s="171"/>
      <c r="O995" s="171"/>
      <c r="P995" s="171"/>
      <c r="Q995" s="171"/>
      <c r="R995" s="171"/>
      <c r="S995" s="171"/>
      <c r="T995" s="172"/>
      <c r="AT995" s="167" t="s">
        <v>157</v>
      </c>
      <c r="AU995" s="167" t="s">
        <v>146</v>
      </c>
      <c r="AV995" s="11" t="s">
        <v>80</v>
      </c>
      <c r="AW995" s="11" t="s">
        <v>35</v>
      </c>
      <c r="AX995" s="11" t="s">
        <v>72</v>
      </c>
      <c r="AY995" s="167" t="s">
        <v>145</v>
      </c>
    </row>
    <row r="996" spans="2:51" s="12" customFormat="1">
      <c r="B996" s="173"/>
      <c r="D996" s="166" t="s">
        <v>157</v>
      </c>
      <c r="E996" s="174" t="s">
        <v>5</v>
      </c>
      <c r="F996" s="175" t="s">
        <v>1108</v>
      </c>
      <c r="H996" s="176">
        <v>14.46</v>
      </c>
      <c r="L996" s="173"/>
      <c r="M996" s="177"/>
      <c r="N996" s="178"/>
      <c r="O996" s="178"/>
      <c r="P996" s="178"/>
      <c r="Q996" s="178"/>
      <c r="R996" s="178"/>
      <c r="S996" s="178"/>
      <c r="T996" s="179"/>
      <c r="AT996" s="174" t="s">
        <v>157</v>
      </c>
      <c r="AU996" s="174" t="s">
        <v>146</v>
      </c>
      <c r="AV996" s="12" t="s">
        <v>146</v>
      </c>
      <c r="AW996" s="12" t="s">
        <v>35</v>
      </c>
      <c r="AX996" s="12" t="s">
        <v>72</v>
      </c>
      <c r="AY996" s="174" t="s">
        <v>145</v>
      </c>
    </row>
    <row r="997" spans="2:51" s="11" customFormat="1">
      <c r="B997" s="165"/>
      <c r="D997" s="166" t="s">
        <v>157</v>
      </c>
      <c r="E997" s="167" t="s">
        <v>5</v>
      </c>
      <c r="F997" s="168" t="s">
        <v>756</v>
      </c>
      <c r="H997" s="169">
        <v>34.049999999999997</v>
      </c>
      <c r="L997" s="165"/>
      <c r="M997" s="170"/>
      <c r="N997" s="171"/>
      <c r="O997" s="171"/>
      <c r="P997" s="171"/>
      <c r="Q997" s="171"/>
      <c r="R997" s="171"/>
      <c r="S997" s="171"/>
      <c r="T997" s="172"/>
      <c r="AT997" s="167" t="s">
        <v>157</v>
      </c>
      <c r="AU997" s="167" t="s">
        <v>146</v>
      </c>
      <c r="AV997" s="11" t="s">
        <v>80</v>
      </c>
      <c r="AW997" s="11" t="s">
        <v>35</v>
      </c>
      <c r="AX997" s="11" t="s">
        <v>72</v>
      </c>
      <c r="AY997" s="167" t="s">
        <v>145</v>
      </c>
    </row>
    <row r="998" spans="2:51" s="11" customFormat="1">
      <c r="B998" s="165"/>
      <c r="D998" s="166" t="s">
        <v>157</v>
      </c>
      <c r="E998" s="167" t="s">
        <v>5</v>
      </c>
      <c r="F998" s="168" t="s">
        <v>757</v>
      </c>
      <c r="H998" s="169">
        <v>33.482999999999997</v>
      </c>
      <c r="L998" s="165"/>
      <c r="M998" s="170"/>
      <c r="N998" s="171"/>
      <c r="O998" s="171"/>
      <c r="P998" s="171"/>
      <c r="Q998" s="171"/>
      <c r="R998" s="171"/>
      <c r="S998" s="171"/>
      <c r="T998" s="172"/>
      <c r="AT998" s="167" t="s">
        <v>157</v>
      </c>
      <c r="AU998" s="167" t="s">
        <v>146</v>
      </c>
      <c r="AV998" s="11" t="s">
        <v>80</v>
      </c>
      <c r="AW998" s="11" t="s">
        <v>35</v>
      </c>
      <c r="AX998" s="11" t="s">
        <v>72</v>
      </c>
      <c r="AY998" s="167" t="s">
        <v>145</v>
      </c>
    </row>
    <row r="999" spans="2:51" s="11" customFormat="1">
      <c r="B999" s="165"/>
      <c r="D999" s="166" t="s">
        <v>157</v>
      </c>
      <c r="E999" s="167" t="s">
        <v>5</v>
      </c>
      <c r="F999" s="168" t="s">
        <v>758</v>
      </c>
      <c r="H999" s="169">
        <v>-7.02</v>
      </c>
      <c r="L999" s="165"/>
      <c r="M999" s="170"/>
      <c r="N999" s="171"/>
      <c r="O999" s="171"/>
      <c r="P999" s="171"/>
      <c r="Q999" s="171"/>
      <c r="R999" s="171"/>
      <c r="S999" s="171"/>
      <c r="T999" s="172"/>
      <c r="AT999" s="167" t="s">
        <v>157</v>
      </c>
      <c r="AU999" s="167" t="s">
        <v>146</v>
      </c>
      <c r="AV999" s="11" t="s">
        <v>80</v>
      </c>
      <c r="AW999" s="11" t="s">
        <v>35</v>
      </c>
      <c r="AX999" s="11" t="s">
        <v>72</v>
      </c>
      <c r="AY999" s="167" t="s">
        <v>145</v>
      </c>
    </row>
    <row r="1000" spans="2:51" s="11" customFormat="1">
      <c r="B1000" s="165"/>
      <c r="D1000" s="166" t="s">
        <v>157</v>
      </c>
      <c r="E1000" s="167" t="s">
        <v>5</v>
      </c>
      <c r="F1000" s="168" t="s">
        <v>759</v>
      </c>
      <c r="H1000" s="169">
        <v>2.88</v>
      </c>
      <c r="L1000" s="165"/>
      <c r="M1000" s="170"/>
      <c r="N1000" s="171"/>
      <c r="O1000" s="171"/>
      <c r="P1000" s="171"/>
      <c r="Q1000" s="171"/>
      <c r="R1000" s="171"/>
      <c r="S1000" s="171"/>
      <c r="T1000" s="172"/>
      <c r="AT1000" s="167" t="s">
        <v>157</v>
      </c>
      <c r="AU1000" s="167" t="s">
        <v>146</v>
      </c>
      <c r="AV1000" s="11" t="s">
        <v>80</v>
      </c>
      <c r="AW1000" s="11" t="s">
        <v>35</v>
      </c>
      <c r="AX1000" s="11" t="s">
        <v>72</v>
      </c>
      <c r="AY1000" s="167" t="s">
        <v>145</v>
      </c>
    </row>
    <row r="1001" spans="2:51" s="11" customFormat="1">
      <c r="B1001" s="165"/>
      <c r="D1001" s="166" t="s">
        <v>157</v>
      </c>
      <c r="E1001" s="167" t="s">
        <v>5</v>
      </c>
      <c r="F1001" s="168" t="s">
        <v>760</v>
      </c>
      <c r="H1001" s="169">
        <v>1</v>
      </c>
      <c r="L1001" s="165"/>
      <c r="M1001" s="170"/>
      <c r="N1001" s="171"/>
      <c r="O1001" s="171"/>
      <c r="P1001" s="171"/>
      <c r="Q1001" s="171"/>
      <c r="R1001" s="171"/>
      <c r="S1001" s="171"/>
      <c r="T1001" s="172"/>
      <c r="AT1001" s="167" t="s">
        <v>157</v>
      </c>
      <c r="AU1001" s="167" t="s">
        <v>146</v>
      </c>
      <c r="AV1001" s="11" t="s">
        <v>80</v>
      </c>
      <c r="AW1001" s="11" t="s">
        <v>35</v>
      </c>
      <c r="AX1001" s="11" t="s">
        <v>72</v>
      </c>
      <c r="AY1001" s="167" t="s">
        <v>145</v>
      </c>
    </row>
    <row r="1002" spans="2:51" s="12" customFormat="1">
      <c r="B1002" s="173"/>
      <c r="D1002" s="166" t="s">
        <v>157</v>
      </c>
      <c r="E1002" s="174" t="s">
        <v>5</v>
      </c>
      <c r="F1002" s="175" t="s">
        <v>1109</v>
      </c>
      <c r="H1002" s="176">
        <v>64.393000000000001</v>
      </c>
      <c r="L1002" s="173"/>
      <c r="M1002" s="177"/>
      <c r="N1002" s="178"/>
      <c r="O1002" s="178"/>
      <c r="P1002" s="178"/>
      <c r="Q1002" s="178"/>
      <c r="R1002" s="178"/>
      <c r="S1002" s="178"/>
      <c r="T1002" s="179"/>
      <c r="AT1002" s="174" t="s">
        <v>157</v>
      </c>
      <c r="AU1002" s="174" t="s">
        <v>146</v>
      </c>
      <c r="AV1002" s="12" t="s">
        <v>146</v>
      </c>
      <c r="AW1002" s="12" t="s">
        <v>35</v>
      </c>
      <c r="AX1002" s="12" t="s">
        <v>72</v>
      </c>
      <c r="AY1002" s="174" t="s">
        <v>145</v>
      </c>
    </row>
    <row r="1003" spans="2:51" s="11" customFormat="1">
      <c r="B1003" s="165"/>
      <c r="D1003" s="166" t="s">
        <v>157</v>
      </c>
      <c r="E1003" s="167" t="s">
        <v>5</v>
      </c>
      <c r="F1003" s="168" t="s">
        <v>761</v>
      </c>
      <c r="H1003" s="169">
        <v>16.587</v>
      </c>
      <c r="L1003" s="165"/>
      <c r="M1003" s="170"/>
      <c r="N1003" s="171"/>
      <c r="O1003" s="171"/>
      <c r="P1003" s="171"/>
      <c r="Q1003" s="171"/>
      <c r="R1003" s="171"/>
      <c r="S1003" s="171"/>
      <c r="T1003" s="172"/>
      <c r="AT1003" s="167" t="s">
        <v>157</v>
      </c>
      <c r="AU1003" s="167" t="s">
        <v>146</v>
      </c>
      <c r="AV1003" s="11" t="s">
        <v>80</v>
      </c>
      <c r="AW1003" s="11" t="s">
        <v>35</v>
      </c>
      <c r="AX1003" s="11" t="s">
        <v>72</v>
      </c>
      <c r="AY1003" s="167" t="s">
        <v>145</v>
      </c>
    </row>
    <row r="1004" spans="2:51" s="11" customFormat="1">
      <c r="B1004" s="165"/>
      <c r="D1004" s="166" t="s">
        <v>157</v>
      </c>
      <c r="E1004" s="167" t="s">
        <v>5</v>
      </c>
      <c r="F1004" s="168" t="s">
        <v>762</v>
      </c>
      <c r="H1004" s="169">
        <v>-1.7290000000000001</v>
      </c>
      <c r="L1004" s="165"/>
      <c r="M1004" s="170"/>
      <c r="N1004" s="171"/>
      <c r="O1004" s="171"/>
      <c r="P1004" s="171"/>
      <c r="Q1004" s="171"/>
      <c r="R1004" s="171"/>
      <c r="S1004" s="171"/>
      <c r="T1004" s="172"/>
      <c r="AT1004" s="167" t="s">
        <v>157</v>
      </c>
      <c r="AU1004" s="167" t="s">
        <v>146</v>
      </c>
      <c r="AV1004" s="11" t="s">
        <v>80</v>
      </c>
      <c r="AW1004" s="11" t="s">
        <v>35</v>
      </c>
      <c r="AX1004" s="11" t="s">
        <v>72</v>
      </c>
      <c r="AY1004" s="167" t="s">
        <v>145</v>
      </c>
    </row>
    <row r="1005" spans="2:51" s="11" customFormat="1">
      <c r="B1005" s="165"/>
      <c r="D1005" s="166" t="s">
        <v>157</v>
      </c>
      <c r="E1005" s="167" t="s">
        <v>5</v>
      </c>
      <c r="F1005" s="168" t="s">
        <v>763</v>
      </c>
      <c r="H1005" s="169">
        <v>0.30399999999999999</v>
      </c>
      <c r="L1005" s="165"/>
      <c r="M1005" s="170"/>
      <c r="N1005" s="171"/>
      <c r="O1005" s="171"/>
      <c r="P1005" s="171"/>
      <c r="Q1005" s="171"/>
      <c r="R1005" s="171"/>
      <c r="S1005" s="171"/>
      <c r="T1005" s="172"/>
      <c r="AT1005" s="167" t="s">
        <v>157</v>
      </c>
      <c r="AU1005" s="167" t="s">
        <v>146</v>
      </c>
      <c r="AV1005" s="11" t="s">
        <v>80</v>
      </c>
      <c r="AW1005" s="11" t="s">
        <v>35</v>
      </c>
      <c r="AX1005" s="11" t="s">
        <v>72</v>
      </c>
      <c r="AY1005" s="167" t="s">
        <v>145</v>
      </c>
    </row>
    <row r="1006" spans="2:51" s="11" customFormat="1">
      <c r="B1006" s="165"/>
      <c r="D1006" s="166" t="s">
        <v>157</v>
      </c>
      <c r="E1006" s="167" t="s">
        <v>5</v>
      </c>
      <c r="F1006" s="168" t="s">
        <v>764</v>
      </c>
      <c r="H1006" s="169">
        <v>2.0139999999999998</v>
      </c>
      <c r="L1006" s="165"/>
      <c r="M1006" s="170"/>
      <c r="N1006" s="171"/>
      <c r="O1006" s="171"/>
      <c r="P1006" s="171"/>
      <c r="Q1006" s="171"/>
      <c r="R1006" s="171"/>
      <c r="S1006" s="171"/>
      <c r="T1006" s="172"/>
      <c r="AT1006" s="167" t="s">
        <v>157</v>
      </c>
      <c r="AU1006" s="167" t="s">
        <v>146</v>
      </c>
      <c r="AV1006" s="11" t="s">
        <v>80</v>
      </c>
      <c r="AW1006" s="11" t="s">
        <v>35</v>
      </c>
      <c r="AX1006" s="11" t="s">
        <v>72</v>
      </c>
      <c r="AY1006" s="167" t="s">
        <v>145</v>
      </c>
    </row>
    <row r="1007" spans="2:51" s="11" customFormat="1">
      <c r="B1007" s="165"/>
      <c r="D1007" s="166" t="s">
        <v>157</v>
      </c>
      <c r="E1007" s="167" t="s">
        <v>5</v>
      </c>
      <c r="F1007" s="168" t="s">
        <v>765</v>
      </c>
      <c r="H1007" s="169">
        <v>3.2789999999999999</v>
      </c>
      <c r="L1007" s="165"/>
      <c r="M1007" s="170"/>
      <c r="N1007" s="171"/>
      <c r="O1007" s="171"/>
      <c r="P1007" s="171"/>
      <c r="Q1007" s="171"/>
      <c r="R1007" s="171"/>
      <c r="S1007" s="171"/>
      <c r="T1007" s="172"/>
      <c r="AT1007" s="167" t="s">
        <v>157</v>
      </c>
      <c r="AU1007" s="167" t="s">
        <v>146</v>
      </c>
      <c r="AV1007" s="11" t="s">
        <v>80</v>
      </c>
      <c r="AW1007" s="11" t="s">
        <v>35</v>
      </c>
      <c r="AX1007" s="11" t="s">
        <v>72</v>
      </c>
      <c r="AY1007" s="167" t="s">
        <v>145</v>
      </c>
    </row>
    <row r="1008" spans="2:51" s="11" customFormat="1">
      <c r="B1008" s="165"/>
      <c r="D1008" s="166" t="s">
        <v>157</v>
      </c>
      <c r="E1008" s="167" t="s">
        <v>5</v>
      </c>
      <c r="F1008" s="168" t="s">
        <v>766</v>
      </c>
      <c r="H1008" s="169">
        <v>-0.41799999999999998</v>
      </c>
      <c r="L1008" s="165"/>
      <c r="M1008" s="170"/>
      <c r="N1008" s="171"/>
      <c r="O1008" s="171"/>
      <c r="P1008" s="171"/>
      <c r="Q1008" s="171"/>
      <c r="R1008" s="171"/>
      <c r="S1008" s="171"/>
      <c r="T1008" s="172"/>
      <c r="AT1008" s="167" t="s">
        <v>157</v>
      </c>
      <c r="AU1008" s="167" t="s">
        <v>146</v>
      </c>
      <c r="AV1008" s="11" t="s">
        <v>80</v>
      </c>
      <c r="AW1008" s="11" t="s">
        <v>35</v>
      </c>
      <c r="AX1008" s="11" t="s">
        <v>72</v>
      </c>
      <c r="AY1008" s="167" t="s">
        <v>145</v>
      </c>
    </row>
    <row r="1009" spans="2:65" s="11" customFormat="1">
      <c r="B1009" s="165"/>
      <c r="D1009" s="166" t="s">
        <v>157</v>
      </c>
      <c r="E1009" s="167" t="s">
        <v>5</v>
      </c>
      <c r="F1009" s="168" t="s">
        <v>767</v>
      </c>
      <c r="H1009" s="169">
        <v>0.152</v>
      </c>
      <c r="L1009" s="165"/>
      <c r="M1009" s="170"/>
      <c r="N1009" s="171"/>
      <c r="O1009" s="171"/>
      <c r="P1009" s="171"/>
      <c r="Q1009" s="171"/>
      <c r="R1009" s="171"/>
      <c r="S1009" s="171"/>
      <c r="T1009" s="172"/>
      <c r="AT1009" s="167" t="s">
        <v>157</v>
      </c>
      <c r="AU1009" s="167" t="s">
        <v>146</v>
      </c>
      <c r="AV1009" s="11" t="s">
        <v>80</v>
      </c>
      <c r="AW1009" s="11" t="s">
        <v>35</v>
      </c>
      <c r="AX1009" s="11" t="s">
        <v>72</v>
      </c>
      <c r="AY1009" s="167" t="s">
        <v>145</v>
      </c>
    </row>
    <row r="1010" spans="2:65" s="12" customFormat="1">
      <c r="B1010" s="173"/>
      <c r="D1010" s="166" t="s">
        <v>157</v>
      </c>
      <c r="E1010" s="174" t="s">
        <v>5</v>
      </c>
      <c r="F1010" s="175" t="s">
        <v>1110</v>
      </c>
      <c r="H1010" s="176">
        <v>20.189</v>
      </c>
      <c r="L1010" s="173"/>
      <c r="M1010" s="177"/>
      <c r="N1010" s="178"/>
      <c r="O1010" s="178"/>
      <c r="P1010" s="178"/>
      <c r="Q1010" s="178"/>
      <c r="R1010" s="178"/>
      <c r="S1010" s="178"/>
      <c r="T1010" s="179"/>
      <c r="AT1010" s="174" t="s">
        <v>157</v>
      </c>
      <c r="AU1010" s="174" t="s">
        <v>146</v>
      </c>
      <c r="AV1010" s="12" t="s">
        <v>146</v>
      </c>
      <c r="AW1010" s="12" t="s">
        <v>35</v>
      </c>
      <c r="AX1010" s="12" t="s">
        <v>72</v>
      </c>
      <c r="AY1010" s="174" t="s">
        <v>145</v>
      </c>
    </row>
    <row r="1011" spans="2:65" s="11" customFormat="1">
      <c r="B1011" s="165"/>
      <c r="D1011" s="166" t="s">
        <v>157</v>
      </c>
      <c r="E1011" s="167" t="s">
        <v>5</v>
      </c>
      <c r="F1011" s="168" t="s">
        <v>811</v>
      </c>
      <c r="H1011" s="169">
        <v>8.1</v>
      </c>
      <c r="L1011" s="165"/>
      <c r="M1011" s="170"/>
      <c r="N1011" s="171"/>
      <c r="O1011" s="171"/>
      <c r="P1011" s="171"/>
      <c r="Q1011" s="171"/>
      <c r="R1011" s="171"/>
      <c r="S1011" s="171"/>
      <c r="T1011" s="172"/>
      <c r="AT1011" s="167" t="s">
        <v>157</v>
      </c>
      <c r="AU1011" s="167" t="s">
        <v>146</v>
      </c>
      <c r="AV1011" s="11" t="s">
        <v>80</v>
      </c>
      <c r="AW1011" s="11" t="s">
        <v>35</v>
      </c>
      <c r="AX1011" s="11" t="s">
        <v>72</v>
      </c>
      <c r="AY1011" s="167" t="s">
        <v>145</v>
      </c>
    </row>
    <row r="1012" spans="2:65" s="11" customFormat="1">
      <c r="B1012" s="165"/>
      <c r="D1012" s="166" t="s">
        <v>157</v>
      </c>
      <c r="E1012" s="167" t="s">
        <v>5</v>
      </c>
      <c r="F1012" s="168" t="s">
        <v>812</v>
      </c>
      <c r="H1012" s="169">
        <v>3.15</v>
      </c>
      <c r="L1012" s="165"/>
      <c r="M1012" s="170"/>
      <c r="N1012" s="171"/>
      <c r="O1012" s="171"/>
      <c r="P1012" s="171"/>
      <c r="Q1012" s="171"/>
      <c r="R1012" s="171"/>
      <c r="S1012" s="171"/>
      <c r="T1012" s="172"/>
      <c r="AT1012" s="167" t="s">
        <v>157</v>
      </c>
      <c r="AU1012" s="167" t="s">
        <v>146</v>
      </c>
      <c r="AV1012" s="11" t="s">
        <v>80</v>
      </c>
      <c r="AW1012" s="11" t="s">
        <v>35</v>
      </c>
      <c r="AX1012" s="11" t="s">
        <v>72</v>
      </c>
      <c r="AY1012" s="167" t="s">
        <v>145</v>
      </c>
    </row>
    <row r="1013" spans="2:65" s="11" customFormat="1">
      <c r="B1013" s="165"/>
      <c r="D1013" s="166" t="s">
        <v>157</v>
      </c>
      <c r="E1013" s="167" t="s">
        <v>5</v>
      </c>
      <c r="F1013" s="168" t="s">
        <v>813</v>
      </c>
      <c r="H1013" s="169">
        <v>3.96</v>
      </c>
      <c r="L1013" s="165"/>
      <c r="M1013" s="170"/>
      <c r="N1013" s="171"/>
      <c r="O1013" s="171"/>
      <c r="P1013" s="171"/>
      <c r="Q1013" s="171"/>
      <c r="R1013" s="171"/>
      <c r="S1013" s="171"/>
      <c r="T1013" s="172"/>
      <c r="AT1013" s="167" t="s">
        <v>157</v>
      </c>
      <c r="AU1013" s="167" t="s">
        <v>146</v>
      </c>
      <c r="AV1013" s="11" t="s">
        <v>80</v>
      </c>
      <c r="AW1013" s="11" t="s">
        <v>35</v>
      </c>
      <c r="AX1013" s="11" t="s">
        <v>72</v>
      </c>
      <c r="AY1013" s="167" t="s">
        <v>145</v>
      </c>
    </row>
    <row r="1014" spans="2:65" s="12" customFormat="1">
      <c r="B1014" s="173"/>
      <c r="D1014" s="166" t="s">
        <v>157</v>
      </c>
      <c r="E1014" s="174" t="s">
        <v>5</v>
      </c>
      <c r="F1014" s="175" t="s">
        <v>814</v>
      </c>
      <c r="H1014" s="176">
        <v>15.21</v>
      </c>
      <c r="L1014" s="173"/>
      <c r="M1014" s="177"/>
      <c r="N1014" s="178"/>
      <c r="O1014" s="178"/>
      <c r="P1014" s="178"/>
      <c r="Q1014" s="178"/>
      <c r="R1014" s="178"/>
      <c r="S1014" s="178"/>
      <c r="T1014" s="179"/>
      <c r="AT1014" s="174" t="s">
        <v>157</v>
      </c>
      <c r="AU1014" s="174" t="s">
        <v>146</v>
      </c>
      <c r="AV1014" s="12" t="s">
        <v>146</v>
      </c>
      <c r="AW1014" s="12" t="s">
        <v>35</v>
      </c>
      <c r="AX1014" s="12" t="s">
        <v>72</v>
      </c>
      <c r="AY1014" s="174" t="s">
        <v>145</v>
      </c>
    </row>
    <row r="1015" spans="2:65" s="11" customFormat="1">
      <c r="B1015" s="165"/>
      <c r="D1015" s="166" t="s">
        <v>157</v>
      </c>
      <c r="E1015" s="167" t="s">
        <v>5</v>
      </c>
      <c r="F1015" s="168" t="s">
        <v>815</v>
      </c>
      <c r="H1015" s="169">
        <v>3</v>
      </c>
      <c r="L1015" s="165"/>
      <c r="M1015" s="170"/>
      <c r="N1015" s="171"/>
      <c r="O1015" s="171"/>
      <c r="P1015" s="171"/>
      <c r="Q1015" s="171"/>
      <c r="R1015" s="171"/>
      <c r="S1015" s="171"/>
      <c r="T1015" s="172"/>
      <c r="AT1015" s="167" t="s">
        <v>157</v>
      </c>
      <c r="AU1015" s="167" t="s">
        <v>146</v>
      </c>
      <c r="AV1015" s="11" t="s">
        <v>80</v>
      </c>
      <c r="AW1015" s="11" t="s">
        <v>35</v>
      </c>
      <c r="AX1015" s="11" t="s">
        <v>72</v>
      </c>
      <c r="AY1015" s="167" t="s">
        <v>145</v>
      </c>
    </row>
    <row r="1016" spans="2:65" s="11" customFormat="1">
      <c r="B1016" s="165"/>
      <c r="D1016" s="166" t="s">
        <v>157</v>
      </c>
      <c r="E1016" s="167" t="s">
        <v>5</v>
      </c>
      <c r="F1016" s="168" t="s">
        <v>816</v>
      </c>
      <c r="H1016" s="169">
        <v>-1.1499999999999999</v>
      </c>
      <c r="L1016" s="165"/>
      <c r="M1016" s="170"/>
      <c r="N1016" s="171"/>
      <c r="O1016" s="171"/>
      <c r="P1016" s="171"/>
      <c r="Q1016" s="171"/>
      <c r="R1016" s="171"/>
      <c r="S1016" s="171"/>
      <c r="T1016" s="172"/>
      <c r="AT1016" s="167" t="s">
        <v>157</v>
      </c>
      <c r="AU1016" s="167" t="s">
        <v>146</v>
      </c>
      <c r="AV1016" s="11" t="s">
        <v>80</v>
      </c>
      <c r="AW1016" s="11" t="s">
        <v>35</v>
      </c>
      <c r="AX1016" s="11" t="s">
        <v>72</v>
      </c>
      <c r="AY1016" s="167" t="s">
        <v>145</v>
      </c>
    </row>
    <row r="1017" spans="2:65" s="12" customFormat="1">
      <c r="B1017" s="173"/>
      <c r="D1017" s="166" t="s">
        <v>157</v>
      </c>
      <c r="E1017" s="174" t="s">
        <v>5</v>
      </c>
      <c r="F1017" s="175" t="s">
        <v>817</v>
      </c>
      <c r="H1017" s="176">
        <v>1.85</v>
      </c>
      <c r="L1017" s="173"/>
      <c r="M1017" s="177"/>
      <c r="N1017" s="178"/>
      <c r="O1017" s="178"/>
      <c r="P1017" s="178"/>
      <c r="Q1017" s="178"/>
      <c r="R1017" s="178"/>
      <c r="S1017" s="178"/>
      <c r="T1017" s="179"/>
      <c r="AT1017" s="174" t="s">
        <v>157</v>
      </c>
      <c r="AU1017" s="174" t="s">
        <v>146</v>
      </c>
      <c r="AV1017" s="12" t="s">
        <v>146</v>
      </c>
      <c r="AW1017" s="12" t="s">
        <v>35</v>
      </c>
      <c r="AX1017" s="12" t="s">
        <v>72</v>
      </c>
      <c r="AY1017" s="174" t="s">
        <v>145</v>
      </c>
    </row>
    <row r="1018" spans="2:65" s="13" customFormat="1">
      <c r="B1018" s="180"/>
      <c r="D1018" s="166" t="s">
        <v>157</v>
      </c>
      <c r="E1018" s="181" t="s">
        <v>5</v>
      </c>
      <c r="F1018" s="182" t="s">
        <v>1111</v>
      </c>
      <c r="H1018" s="183">
        <v>135.303</v>
      </c>
      <c r="L1018" s="180"/>
      <c r="M1018" s="184"/>
      <c r="N1018" s="185"/>
      <c r="O1018" s="185"/>
      <c r="P1018" s="185"/>
      <c r="Q1018" s="185"/>
      <c r="R1018" s="185"/>
      <c r="S1018" s="185"/>
      <c r="T1018" s="186"/>
      <c r="AT1018" s="181" t="s">
        <v>157</v>
      </c>
      <c r="AU1018" s="181" t="s">
        <v>146</v>
      </c>
      <c r="AV1018" s="13" t="s">
        <v>155</v>
      </c>
      <c r="AW1018" s="13" t="s">
        <v>35</v>
      </c>
      <c r="AX1018" s="13" t="s">
        <v>77</v>
      </c>
      <c r="AY1018" s="181" t="s">
        <v>145</v>
      </c>
    </row>
    <row r="1019" spans="2:65" s="1" customFormat="1" ht="14.4" customHeight="1">
      <c r="B1019" s="153"/>
      <c r="C1019" s="154" t="s">
        <v>1112</v>
      </c>
      <c r="D1019" s="154" t="s">
        <v>150</v>
      </c>
      <c r="E1019" s="155" t="s">
        <v>1113</v>
      </c>
      <c r="F1019" s="156" t="s">
        <v>1114</v>
      </c>
      <c r="G1019" s="157" t="s">
        <v>258</v>
      </c>
      <c r="H1019" s="158">
        <v>7</v>
      </c>
      <c r="I1019" s="159">
        <v>0</v>
      </c>
      <c r="J1019" s="159">
        <f>ROUND(I1019*H1019,2)</f>
        <v>0</v>
      </c>
      <c r="K1019" s="156" t="s">
        <v>5</v>
      </c>
      <c r="L1019" s="39"/>
      <c r="M1019" s="160" t="s">
        <v>5</v>
      </c>
      <c r="N1019" s="161" t="s">
        <v>43</v>
      </c>
      <c r="O1019" s="162">
        <v>0.11700000000000001</v>
      </c>
      <c r="P1019" s="162">
        <f>O1019*H1019</f>
        <v>0.81900000000000006</v>
      </c>
      <c r="Q1019" s="162">
        <v>0</v>
      </c>
      <c r="R1019" s="162">
        <f>Q1019*H1019</f>
        <v>0</v>
      </c>
      <c r="S1019" s="162">
        <v>1E-3</v>
      </c>
      <c r="T1019" s="163">
        <f>S1019*H1019</f>
        <v>7.0000000000000001E-3</v>
      </c>
      <c r="AR1019" s="24" t="s">
        <v>155</v>
      </c>
      <c r="AT1019" s="24" t="s">
        <v>150</v>
      </c>
      <c r="AU1019" s="24" t="s">
        <v>146</v>
      </c>
      <c r="AY1019" s="24" t="s">
        <v>145</v>
      </c>
      <c r="BE1019" s="164">
        <f>IF(N1019="základní",J1019,0)</f>
        <v>0</v>
      </c>
      <c r="BF1019" s="164">
        <f>IF(N1019="snížená",J1019,0)</f>
        <v>0</v>
      </c>
      <c r="BG1019" s="164">
        <f>IF(N1019="zákl. přenesená",J1019,0)</f>
        <v>0</v>
      </c>
      <c r="BH1019" s="164">
        <f>IF(N1019="sníž. přenesená",J1019,0)</f>
        <v>0</v>
      </c>
      <c r="BI1019" s="164">
        <f>IF(N1019="nulová",J1019,0)</f>
        <v>0</v>
      </c>
      <c r="BJ1019" s="24" t="s">
        <v>77</v>
      </c>
      <c r="BK1019" s="164">
        <f>ROUND(I1019*H1019,2)</f>
        <v>0</v>
      </c>
      <c r="BL1019" s="24" t="s">
        <v>155</v>
      </c>
      <c r="BM1019" s="24" t="s">
        <v>1115</v>
      </c>
    </row>
    <row r="1020" spans="2:65" s="11" customFormat="1">
      <c r="B1020" s="165"/>
      <c r="D1020" s="166" t="s">
        <v>157</v>
      </c>
      <c r="E1020" s="167" t="s">
        <v>5</v>
      </c>
      <c r="F1020" s="168" t="s">
        <v>1088</v>
      </c>
      <c r="H1020" s="169">
        <v>1</v>
      </c>
      <c r="L1020" s="165"/>
      <c r="M1020" s="170"/>
      <c r="N1020" s="171"/>
      <c r="O1020" s="171"/>
      <c r="P1020" s="171"/>
      <c r="Q1020" s="171"/>
      <c r="R1020" s="171"/>
      <c r="S1020" s="171"/>
      <c r="T1020" s="172"/>
      <c r="AT1020" s="167" t="s">
        <v>157</v>
      </c>
      <c r="AU1020" s="167" t="s">
        <v>146</v>
      </c>
      <c r="AV1020" s="11" t="s">
        <v>80</v>
      </c>
      <c r="AW1020" s="11" t="s">
        <v>35</v>
      </c>
      <c r="AX1020" s="11" t="s">
        <v>72</v>
      </c>
      <c r="AY1020" s="167" t="s">
        <v>145</v>
      </c>
    </row>
    <row r="1021" spans="2:65" s="11" customFormat="1">
      <c r="B1021" s="165"/>
      <c r="D1021" s="166" t="s">
        <v>157</v>
      </c>
      <c r="E1021" s="167" t="s">
        <v>5</v>
      </c>
      <c r="F1021" s="168" t="s">
        <v>1116</v>
      </c>
      <c r="H1021" s="169">
        <v>2</v>
      </c>
      <c r="L1021" s="165"/>
      <c r="M1021" s="170"/>
      <c r="N1021" s="171"/>
      <c r="O1021" s="171"/>
      <c r="P1021" s="171"/>
      <c r="Q1021" s="171"/>
      <c r="R1021" s="171"/>
      <c r="S1021" s="171"/>
      <c r="T1021" s="172"/>
      <c r="AT1021" s="167" t="s">
        <v>157</v>
      </c>
      <c r="AU1021" s="167" t="s">
        <v>146</v>
      </c>
      <c r="AV1021" s="11" t="s">
        <v>80</v>
      </c>
      <c r="AW1021" s="11" t="s">
        <v>35</v>
      </c>
      <c r="AX1021" s="11" t="s">
        <v>72</v>
      </c>
      <c r="AY1021" s="167" t="s">
        <v>145</v>
      </c>
    </row>
    <row r="1022" spans="2:65" s="11" customFormat="1">
      <c r="B1022" s="165"/>
      <c r="D1022" s="166" t="s">
        <v>157</v>
      </c>
      <c r="E1022" s="167" t="s">
        <v>5</v>
      </c>
      <c r="F1022" s="168" t="s">
        <v>1117</v>
      </c>
      <c r="H1022" s="169">
        <v>2</v>
      </c>
      <c r="L1022" s="165"/>
      <c r="M1022" s="170"/>
      <c r="N1022" s="171"/>
      <c r="O1022" s="171"/>
      <c r="P1022" s="171"/>
      <c r="Q1022" s="171"/>
      <c r="R1022" s="171"/>
      <c r="S1022" s="171"/>
      <c r="T1022" s="172"/>
      <c r="AT1022" s="167" t="s">
        <v>157</v>
      </c>
      <c r="AU1022" s="167" t="s">
        <v>146</v>
      </c>
      <c r="AV1022" s="11" t="s">
        <v>80</v>
      </c>
      <c r="AW1022" s="11" t="s">
        <v>35</v>
      </c>
      <c r="AX1022" s="11" t="s">
        <v>72</v>
      </c>
      <c r="AY1022" s="167" t="s">
        <v>145</v>
      </c>
    </row>
    <row r="1023" spans="2:65" s="11" customFormat="1">
      <c r="B1023" s="165"/>
      <c r="D1023" s="166" t="s">
        <v>157</v>
      </c>
      <c r="E1023" s="167" t="s">
        <v>5</v>
      </c>
      <c r="F1023" s="168" t="s">
        <v>1089</v>
      </c>
      <c r="H1023" s="169">
        <v>2</v>
      </c>
      <c r="L1023" s="165"/>
      <c r="M1023" s="170"/>
      <c r="N1023" s="171"/>
      <c r="O1023" s="171"/>
      <c r="P1023" s="171"/>
      <c r="Q1023" s="171"/>
      <c r="R1023" s="171"/>
      <c r="S1023" s="171"/>
      <c r="T1023" s="172"/>
      <c r="AT1023" s="167" t="s">
        <v>157</v>
      </c>
      <c r="AU1023" s="167" t="s">
        <v>146</v>
      </c>
      <c r="AV1023" s="11" t="s">
        <v>80</v>
      </c>
      <c r="AW1023" s="11" t="s">
        <v>35</v>
      </c>
      <c r="AX1023" s="11" t="s">
        <v>72</v>
      </c>
      <c r="AY1023" s="167" t="s">
        <v>145</v>
      </c>
    </row>
    <row r="1024" spans="2:65" s="13" customFormat="1">
      <c r="B1024" s="180"/>
      <c r="D1024" s="166" t="s">
        <v>157</v>
      </c>
      <c r="E1024" s="181" t="s">
        <v>5</v>
      </c>
      <c r="F1024" s="182" t="s">
        <v>160</v>
      </c>
      <c r="H1024" s="183">
        <v>7</v>
      </c>
      <c r="L1024" s="180"/>
      <c r="M1024" s="184"/>
      <c r="N1024" s="185"/>
      <c r="O1024" s="185"/>
      <c r="P1024" s="185"/>
      <c r="Q1024" s="185"/>
      <c r="R1024" s="185"/>
      <c r="S1024" s="185"/>
      <c r="T1024" s="186"/>
      <c r="AT1024" s="181" t="s">
        <v>157</v>
      </c>
      <c r="AU1024" s="181" t="s">
        <v>146</v>
      </c>
      <c r="AV1024" s="13" t="s">
        <v>155</v>
      </c>
      <c r="AW1024" s="13" t="s">
        <v>35</v>
      </c>
      <c r="AX1024" s="13" t="s">
        <v>77</v>
      </c>
      <c r="AY1024" s="181" t="s">
        <v>145</v>
      </c>
    </row>
    <row r="1025" spans="2:65" s="1" customFormat="1" ht="14.4" customHeight="1">
      <c r="B1025" s="153"/>
      <c r="C1025" s="154" t="s">
        <v>1118</v>
      </c>
      <c r="D1025" s="154" t="s">
        <v>150</v>
      </c>
      <c r="E1025" s="155" t="s">
        <v>1119</v>
      </c>
      <c r="F1025" s="156" t="s">
        <v>1120</v>
      </c>
      <c r="G1025" s="157" t="s">
        <v>258</v>
      </c>
      <c r="H1025" s="158">
        <v>2</v>
      </c>
      <c r="I1025" s="159">
        <v>0</v>
      </c>
      <c r="J1025" s="159">
        <f>ROUND(I1025*H1025,2)</f>
        <v>0</v>
      </c>
      <c r="K1025" s="156" t="s">
        <v>5</v>
      </c>
      <c r="L1025" s="39"/>
      <c r="M1025" s="160" t="s">
        <v>5</v>
      </c>
      <c r="N1025" s="161" t="s">
        <v>43</v>
      </c>
      <c r="O1025" s="162">
        <v>6.2629999999999999</v>
      </c>
      <c r="P1025" s="162">
        <f>O1025*H1025</f>
        <v>12.526</v>
      </c>
      <c r="Q1025" s="162">
        <v>0</v>
      </c>
      <c r="R1025" s="162">
        <f>Q1025*H1025</f>
        <v>0</v>
      </c>
      <c r="S1025" s="162">
        <v>0.33</v>
      </c>
      <c r="T1025" s="163">
        <f>S1025*H1025</f>
        <v>0.66</v>
      </c>
      <c r="AR1025" s="24" t="s">
        <v>155</v>
      </c>
      <c r="AT1025" s="24" t="s">
        <v>150</v>
      </c>
      <c r="AU1025" s="24" t="s">
        <v>146</v>
      </c>
      <c r="AY1025" s="24" t="s">
        <v>145</v>
      </c>
      <c r="BE1025" s="164">
        <f>IF(N1025="základní",J1025,0)</f>
        <v>0</v>
      </c>
      <c r="BF1025" s="164">
        <f>IF(N1025="snížená",J1025,0)</f>
        <v>0</v>
      </c>
      <c r="BG1025" s="164">
        <f>IF(N1025="zákl. přenesená",J1025,0)</f>
        <v>0</v>
      </c>
      <c r="BH1025" s="164">
        <f>IF(N1025="sníž. přenesená",J1025,0)</f>
        <v>0</v>
      </c>
      <c r="BI1025" s="164">
        <f>IF(N1025="nulová",J1025,0)</f>
        <v>0</v>
      </c>
      <c r="BJ1025" s="24" t="s">
        <v>77</v>
      </c>
      <c r="BK1025" s="164">
        <f>ROUND(I1025*H1025,2)</f>
        <v>0</v>
      </c>
      <c r="BL1025" s="24" t="s">
        <v>155</v>
      </c>
      <c r="BM1025" s="24" t="s">
        <v>1121</v>
      </c>
    </row>
    <row r="1026" spans="2:65" s="11" customFormat="1">
      <c r="B1026" s="165"/>
      <c r="D1026" s="166" t="s">
        <v>157</v>
      </c>
      <c r="E1026" s="167" t="s">
        <v>5</v>
      </c>
      <c r="F1026" s="168" t="s">
        <v>1122</v>
      </c>
      <c r="H1026" s="169">
        <v>2</v>
      </c>
      <c r="L1026" s="165"/>
      <c r="M1026" s="170"/>
      <c r="N1026" s="171"/>
      <c r="O1026" s="171"/>
      <c r="P1026" s="171"/>
      <c r="Q1026" s="171"/>
      <c r="R1026" s="171"/>
      <c r="S1026" s="171"/>
      <c r="T1026" s="172"/>
      <c r="AT1026" s="167" t="s">
        <v>157</v>
      </c>
      <c r="AU1026" s="167" t="s">
        <v>146</v>
      </c>
      <c r="AV1026" s="11" t="s">
        <v>80</v>
      </c>
      <c r="AW1026" s="11" t="s">
        <v>35</v>
      </c>
      <c r="AX1026" s="11" t="s">
        <v>77</v>
      </c>
      <c r="AY1026" s="167" t="s">
        <v>145</v>
      </c>
    </row>
    <row r="1027" spans="2:65" s="1" customFormat="1" ht="14.4" customHeight="1">
      <c r="B1027" s="153"/>
      <c r="C1027" s="154" t="s">
        <v>1123</v>
      </c>
      <c r="D1027" s="154" t="s">
        <v>150</v>
      </c>
      <c r="E1027" s="155" t="s">
        <v>1124</v>
      </c>
      <c r="F1027" s="156" t="s">
        <v>1125</v>
      </c>
      <c r="G1027" s="157" t="s">
        <v>258</v>
      </c>
      <c r="H1027" s="158">
        <v>4.4029999999999996</v>
      </c>
      <c r="I1027" s="159">
        <v>0</v>
      </c>
      <c r="J1027" s="159">
        <f>ROUND(I1027*H1027,2)</f>
        <v>0</v>
      </c>
      <c r="K1027" s="156" t="s">
        <v>5</v>
      </c>
      <c r="L1027" s="39"/>
      <c r="M1027" s="160" t="s">
        <v>5</v>
      </c>
      <c r="N1027" s="161" t="s">
        <v>43</v>
      </c>
      <c r="O1027" s="162">
        <v>7.7229999999999999</v>
      </c>
      <c r="P1027" s="162">
        <f>O1027*H1027</f>
        <v>34.004368999999997</v>
      </c>
      <c r="Q1027" s="162">
        <v>0</v>
      </c>
      <c r="R1027" s="162">
        <f>Q1027*H1027</f>
        <v>0</v>
      </c>
      <c r="S1027" s="162">
        <v>1.7</v>
      </c>
      <c r="T1027" s="163">
        <f>S1027*H1027</f>
        <v>7.4850999999999992</v>
      </c>
      <c r="AR1027" s="24" t="s">
        <v>155</v>
      </c>
      <c r="AT1027" s="24" t="s">
        <v>150</v>
      </c>
      <c r="AU1027" s="24" t="s">
        <v>146</v>
      </c>
      <c r="AY1027" s="24" t="s">
        <v>145</v>
      </c>
      <c r="BE1027" s="164">
        <f>IF(N1027="základní",J1027,0)</f>
        <v>0</v>
      </c>
      <c r="BF1027" s="164">
        <f>IF(N1027="snížená",J1027,0)</f>
        <v>0</v>
      </c>
      <c r="BG1027" s="164">
        <f>IF(N1027="zákl. přenesená",J1027,0)</f>
        <v>0</v>
      </c>
      <c r="BH1027" s="164">
        <f>IF(N1027="sníž. přenesená",J1027,0)</f>
        <v>0</v>
      </c>
      <c r="BI1027" s="164">
        <f>IF(N1027="nulová",J1027,0)</f>
        <v>0</v>
      </c>
      <c r="BJ1027" s="24" t="s">
        <v>77</v>
      </c>
      <c r="BK1027" s="164">
        <f>ROUND(I1027*H1027,2)</f>
        <v>0</v>
      </c>
      <c r="BL1027" s="24" t="s">
        <v>155</v>
      </c>
      <c r="BM1027" s="24" t="s">
        <v>1126</v>
      </c>
    </row>
    <row r="1028" spans="2:65" s="11" customFormat="1">
      <c r="B1028" s="165"/>
      <c r="D1028" s="166" t="s">
        <v>157</v>
      </c>
      <c r="E1028" s="167" t="s">
        <v>5</v>
      </c>
      <c r="F1028" s="168" t="s">
        <v>286</v>
      </c>
      <c r="H1028" s="169">
        <v>4.4029999999999996</v>
      </c>
      <c r="L1028" s="165"/>
      <c r="M1028" s="170"/>
      <c r="N1028" s="171"/>
      <c r="O1028" s="171"/>
      <c r="P1028" s="171"/>
      <c r="Q1028" s="171"/>
      <c r="R1028" s="171"/>
      <c r="S1028" s="171"/>
      <c r="T1028" s="172"/>
      <c r="AT1028" s="167" t="s">
        <v>157</v>
      </c>
      <c r="AU1028" s="167" t="s">
        <v>146</v>
      </c>
      <c r="AV1028" s="11" t="s">
        <v>80</v>
      </c>
      <c r="AW1028" s="11" t="s">
        <v>35</v>
      </c>
      <c r="AX1028" s="11" t="s">
        <v>77</v>
      </c>
      <c r="AY1028" s="167" t="s">
        <v>145</v>
      </c>
    </row>
    <row r="1029" spans="2:65" s="1" customFormat="1" ht="34.25" customHeight="1">
      <c r="B1029" s="153"/>
      <c r="C1029" s="154" t="s">
        <v>1127</v>
      </c>
      <c r="D1029" s="154" t="s">
        <v>150</v>
      </c>
      <c r="E1029" s="155" t="s">
        <v>1128</v>
      </c>
      <c r="F1029" s="156" t="s">
        <v>1129</v>
      </c>
      <c r="G1029" s="157" t="s">
        <v>195</v>
      </c>
      <c r="H1029" s="158">
        <v>5.3129999999999997</v>
      </c>
      <c r="I1029" s="159">
        <v>0</v>
      </c>
      <c r="J1029" s="159">
        <f>ROUND(I1029*H1029,2)</f>
        <v>0</v>
      </c>
      <c r="K1029" s="156" t="s">
        <v>1812</v>
      </c>
      <c r="L1029" s="39"/>
      <c r="M1029" s="160" t="s">
        <v>5</v>
      </c>
      <c r="N1029" s="161" t="s">
        <v>43</v>
      </c>
      <c r="O1029" s="162">
        <v>0.247</v>
      </c>
      <c r="P1029" s="162">
        <f>O1029*H1029</f>
        <v>1.312311</v>
      </c>
      <c r="Q1029" s="162">
        <v>0</v>
      </c>
      <c r="R1029" s="162">
        <f>Q1029*H1029</f>
        <v>0</v>
      </c>
      <c r="S1029" s="162">
        <v>5.8999999999999997E-2</v>
      </c>
      <c r="T1029" s="163">
        <f>S1029*H1029</f>
        <v>0.31346699999999994</v>
      </c>
      <c r="AR1029" s="24" t="s">
        <v>155</v>
      </c>
      <c r="AT1029" s="24" t="s">
        <v>150</v>
      </c>
      <c r="AU1029" s="24" t="s">
        <v>146</v>
      </c>
      <c r="AY1029" s="24" t="s">
        <v>145</v>
      </c>
      <c r="BE1029" s="164">
        <f>IF(N1029="základní",J1029,0)</f>
        <v>0</v>
      </c>
      <c r="BF1029" s="164">
        <f>IF(N1029="snížená",J1029,0)</f>
        <v>0</v>
      </c>
      <c r="BG1029" s="164">
        <f>IF(N1029="zákl. přenesená",J1029,0)</f>
        <v>0</v>
      </c>
      <c r="BH1029" s="164">
        <f>IF(N1029="sníž. přenesená",J1029,0)</f>
        <v>0</v>
      </c>
      <c r="BI1029" s="164">
        <f>IF(N1029="nulová",J1029,0)</f>
        <v>0</v>
      </c>
      <c r="BJ1029" s="24" t="s">
        <v>77</v>
      </c>
      <c r="BK1029" s="164">
        <f>ROUND(I1029*H1029,2)</f>
        <v>0</v>
      </c>
      <c r="BL1029" s="24" t="s">
        <v>155</v>
      </c>
      <c r="BM1029" s="24" t="s">
        <v>1130</v>
      </c>
    </row>
    <row r="1030" spans="2:65" s="11" customFormat="1">
      <c r="B1030" s="165"/>
      <c r="D1030" s="166" t="s">
        <v>157</v>
      </c>
      <c r="E1030" s="167" t="s">
        <v>5</v>
      </c>
      <c r="F1030" s="168" t="s">
        <v>467</v>
      </c>
      <c r="H1030" s="169">
        <v>3.36</v>
      </c>
      <c r="L1030" s="165"/>
      <c r="M1030" s="170"/>
      <c r="N1030" s="171"/>
      <c r="O1030" s="171"/>
      <c r="P1030" s="171"/>
      <c r="Q1030" s="171"/>
      <c r="R1030" s="171"/>
      <c r="S1030" s="171"/>
      <c r="T1030" s="172"/>
      <c r="AT1030" s="167" t="s">
        <v>157</v>
      </c>
      <c r="AU1030" s="167" t="s">
        <v>146</v>
      </c>
      <c r="AV1030" s="11" t="s">
        <v>80</v>
      </c>
      <c r="AW1030" s="11" t="s">
        <v>35</v>
      </c>
      <c r="AX1030" s="11" t="s">
        <v>72</v>
      </c>
      <c r="AY1030" s="167" t="s">
        <v>145</v>
      </c>
    </row>
    <row r="1031" spans="2:65" s="11" customFormat="1">
      <c r="B1031" s="165"/>
      <c r="D1031" s="166" t="s">
        <v>157</v>
      </c>
      <c r="E1031" s="167" t="s">
        <v>5</v>
      </c>
      <c r="F1031" s="168" t="s">
        <v>1131</v>
      </c>
      <c r="H1031" s="169">
        <v>1.9530000000000001</v>
      </c>
      <c r="L1031" s="165"/>
      <c r="M1031" s="170"/>
      <c r="N1031" s="171"/>
      <c r="O1031" s="171"/>
      <c r="P1031" s="171"/>
      <c r="Q1031" s="171"/>
      <c r="R1031" s="171"/>
      <c r="S1031" s="171"/>
      <c r="T1031" s="172"/>
      <c r="AT1031" s="167" t="s">
        <v>157</v>
      </c>
      <c r="AU1031" s="167" t="s">
        <v>146</v>
      </c>
      <c r="AV1031" s="11" t="s">
        <v>80</v>
      </c>
      <c r="AW1031" s="11" t="s">
        <v>35</v>
      </c>
      <c r="AX1031" s="11" t="s">
        <v>72</v>
      </c>
      <c r="AY1031" s="167" t="s">
        <v>145</v>
      </c>
    </row>
    <row r="1032" spans="2:65" s="13" customFormat="1">
      <c r="B1032" s="180"/>
      <c r="D1032" s="166" t="s">
        <v>157</v>
      </c>
      <c r="E1032" s="181" t="s">
        <v>5</v>
      </c>
      <c r="F1032" s="182" t="s">
        <v>272</v>
      </c>
      <c r="H1032" s="183">
        <v>5.3129999999999997</v>
      </c>
      <c r="L1032" s="180"/>
      <c r="M1032" s="184"/>
      <c r="N1032" s="185"/>
      <c r="O1032" s="185"/>
      <c r="P1032" s="185"/>
      <c r="Q1032" s="185"/>
      <c r="R1032" s="185"/>
      <c r="S1032" s="185"/>
      <c r="T1032" s="186"/>
      <c r="AT1032" s="181" t="s">
        <v>157</v>
      </c>
      <c r="AU1032" s="181" t="s">
        <v>146</v>
      </c>
      <c r="AV1032" s="13" t="s">
        <v>155</v>
      </c>
      <c r="AW1032" s="13" t="s">
        <v>35</v>
      </c>
      <c r="AX1032" s="13" t="s">
        <v>77</v>
      </c>
      <c r="AY1032" s="181" t="s">
        <v>145</v>
      </c>
    </row>
    <row r="1033" spans="2:65" s="1" customFormat="1" ht="22.75" customHeight="1">
      <c r="B1033" s="153"/>
      <c r="C1033" s="154" t="s">
        <v>1132</v>
      </c>
      <c r="D1033" s="154" t="s">
        <v>150</v>
      </c>
      <c r="E1033" s="155" t="s">
        <v>1133</v>
      </c>
      <c r="F1033" s="156" t="s">
        <v>1134</v>
      </c>
      <c r="G1033" s="157" t="s">
        <v>153</v>
      </c>
      <c r="H1033" s="158">
        <v>0.42499999999999999</v>
      </c>
      <c r="I1033" s="159">
        <v>0</v>
      </c>
      <c r="J1033" s="159">
        <f>ROUND(I1033*H1033,2)</f>
        <v>0</v>
      </c>
      <c r="K1033" s="156" t="s">
        <v>1812</v>
      </c>
      <c r="L1033" s="39"/>
      <c r="M1033" s="160" t="s">
        <v>5</v>
      </c>
      <c r="N1033" s="161" t="s">
        <v>43</v>
      </c>
      <c r="O1033" s="162">
        <v>7.51</v>
      </c>
      <c r="P1033" s="162">
        <f>O1033*H1033</f>
        <v>3.1917499999999999</v>
      </c>
      <c r="Q1033" s="162">
        <v>0</v>
      </c>
      <c r="R1033" s="162">
        <f>Q1033*H1033</f>
        <v>0</v>
      </c>
      <c r="S1033" s="162">
        <v>2.2000000000000002</v>
      </c>
      <c r="T1033" s="163">
        <f>S1033*H1033</f>
        <v>0.93500000000000005</v>
      </c>
      <c r="AR1033" s="24" t="s">
        <v>155</v>
      </c>
      <c r="AT1033" s="24" t="s">
        <v>150</v>
      </c>
      <c r="AU1033" s="24" t="s">
        <v>146</v>
      </c>
      <c r="AY1033" s="24" t="s">
        <v>145</v>
      </c>
      <c r="BE1033" s="164">
        <f>IF(N1033="základní",J1033,0)</f>
        <v>0</v>
      </c>
      <c r="BF1033" s="164">
        <f>IF(N1033="snížená",J1033,0)</f>
        <v>0</v>
      </c>
      <c r="BG1033" s="164">
        <f>IF(N1033="zákl. přenesená",J1033,0)</f>
        <v>0</v>
      </c>
      <c r="BH1033" s="164">
        <f>IF(N1033="sníž. přenesená",J1033,0)</f>
        <v>0</v>
      </c>
      <c r="BI1033" s="164">
        <f>IF(N1033="nulová",J1033,0)</f>
        <v>0</v>
      </c>
      <c r="BJ1033" s="24" t="s">
        <v>77</v>
      </c>
      <c r="BK1033" s="164">
        <f>ROUND(I1033*H1033,2)</f>
        <v>0</v>
      </c>
      <c r="BL1033" s="24" t="s">
        <v>155</v>
      </c>
      <c r="BM1033" s="24" t="s">
        <v>1135</v>
      </c>
    </row>
    <row r="1034" spans="2:65" s="11" customFormat="1">
      <c r="B1034" s="165"/>
      <c r="D1034" s="166" t="s">
        <v>157</v>
      </c>
      <c r="E1034" s="167" t="s">
        <v>5</v>
      </c>
      <c r="F1034" s="168" t="s">
        <v>239</v>
      </c>
      <c r="H1034" s="169">
        <v>0.26900000000000002</v>
      </c>
      <c r="L1034" s="165"/>
      <c r="M1034" s="170"/>
      <c r="N1034" s="171"/>
      <c r="O1034" s="171"/>
      <c r="P1034" s="171"/>
      <c r="Q1034" s="171"/>
      <c r="R1034" s="171"/>
      <c r="S1034" s="171"/>
      <c r="T1034" s="172"/>
      <c r="AT1034" s="167" t="s">
        <v>157</v>
      </c>
      <c r="AU1034" s="167" t="s">
        <v>146</v>
      </c>
      <c r="AV1034" s="11" t="s">
        <v>80</v>
      </c>
      <c r="AW1034" s="11" t="s">
        <v>35</v>
      </c>
      <c r="AX1034" s="11" t="s">
        <v>72</v>
      </c>
      <c r="AY1034" s="167" t="s">
        <v>145</v>
      </c>
    </row>
    <row r="1035" spans="2:65" s="11" customFormat="1">
      <c r="B1035" s="165"/>
      <c r="D1035" s="166" t="s">
        <v>157</v>
      </c>
      <c r="E1035" s="167" t="s">
        <v>5</v>
      </c>
      <c r="F1035" s="168" t="s">
        <v>240</v>
      </c>
      <c r="H1035" s="169">
        <v>0.156</v>
      </c>
      <c r="L1035" s="165"/>
      <c r="M1035" s="170"/>
      <c r="N1035" s="171"/>
      <c r="O1035" s="171"/>
      <c r="P1035" s="171"/>
      <c r="Q1035" s="171"/>
      <c r="R1035" s="171"/>
      <c r="S1035" s="171"/>
      <c r="T1035" s="172"/>
      <c r="AT1035" s="167" t="s">
        <v>157</v>
      </c>
      <c r="AU1035" s="167" t="s">
        <v>146</v>
      </c>
      <c r="AV1035" s="11" t="s">
        <v>80</v>
      </c>
      <c r="AW1035" s="11" t="s">
        <v>35</v>
      </c>
      <c r="AX1035" s="11" t="s">
        <v>72</v>
      </c>
      <c r="AY1035" s="167" t="s">
        <v>145</v>
      </c>
    </row>
    <row r="1036" spans="2:65" s="13" customFormat="1">
      <c r="B1036" s="180"/>
      <c r="D1036" s="166" t="s">
        <v>157</v>
      </c>
      <c r="E1036" s="181" t="s">
        <v>5</v>
      </c>
      <c r="F1036" s="182" t="s">
        <v>272</v>
      </c>
      <c r="H1036" s="183">
        <v>0.42499999999999999</v>
      </c>
      <c r="L1036" s="180"/>
      <c r="M1036" s="184"/>
      <c r="N1036" s="185"/>
      <c r="O1036" s="185"/>
      <c r="P1036" s="185"/>
      <c r="Q1036" s="185"/>
      <c r="R1036" s="185"/>
      <c r="S1036" s="185"/>
      <c r="T1036" s="186"/>
      <c r="AT1036" s="181" t="s">
        <v>157</v>
      </c>
      <c r="AU1036" s="181" t="s">
        <v>146</v>
      </c>
      <c r="AV1036" s="13" t="s">
        <v>155</v>
      </c>
      <c r="AW1036" s="13" t="s">
        <v>35</v>
      </c>
      <c r="AX1036" s="13" t="s">
        <v>77</v>
      </c>
      <c r="AY1036" s="181" t="s">
        <v>145</v>
      </c>
    </row>
    <row r="1037" spans="2:65" s="1" customFormat="1" ht="22.75" customHeight="1">
      <c r="B1037" s="153"/>
      <c r="C1037" s="154" t="s">
        <v>1136</v>
      </c>
      <c r="D1037" s="154" t="s">
        <v>150</v>
      </c>
      <c r="E1037" s="155" t="s">
        <v>1137</v>
      </c>
      <c r="F1037" s="156" t="s">
        <v>1138</v>
      </c>
      <c r="G1037" s="157" t="s">
        <v>290</v>
      </c>
      <c r="H1037" s="158">
        <v>29.835000000000001</v>
      </c>
      <c r="I1037" s="159">
        <v>0</v>
      </c>
      <c r="J1037" s="159">
        <f>ROUND(I1037*H1037,2)</f>
        <v>0</v>
      </c>
      <c r="K1037" s="156" t="s">
        <v>1812</v>
      </c>
      <c r="L1037" s="39"/>
      <c r="M1037" s="160" t="s">
        <v>5</v>
      </c>
      <c r="N1037" s="161" t="s">
        <v>43</v>
      </c>
      <c r="O1037" s="162">
        <v>0.125</v>
      </c>
      <c r="P1037" s="162">
        <f>O1037*H1037</f>
        <v>3.7293750000000001</v>
      </c>
      <c r="Q1037" s="162">
        <v>0</v>
      </c>
      <c r="R1037" s="162">
        <f>Q1037*H1037</f>
        <v>0</v>
      </c>
      <c r="S1037" s="162">
        <v>0</v>
      </c>
      <c r="T1037" s="163">
        <f>S1037*H1037</f>
        <v>0</v>
      </c>
      <c r="AR1037" s="24" t="s">
        <v>155</v>
      </c>
      <c r="AT1037" s="24" t="s">
        <v>150</v>
      </c>
      <c r="AU1037" s="24" t="s">
        <v>146</v>
      </c>
      <c r="AY1037" s="24" t="s">
        <v>145</v>
      </c>
      <c r="BE1037" s="164">
        <f>IF(N1037="základní",J1037,0)</f>
        <v>0</v>
      </c>
      <c r="BF1037" s="164">
        <f>IF(N1037="snížená",J1037,0)</f>
        <v>0</v>
      </c>
      <c r="BG1037" s="164">
        <f>IF(N1037="zákl. přenesená",J1037,0)</f>
        <v>0</v>
      </c>
      <c r="BH1037" s="164">
        <f>IF(N1037="sníž. přenesená",J1037,0)</f>
        <v>0</v>
      </c>
      <c r="BI1037" s="164">
        <f>IF(N1037="nulová",J1037,0)</f>
        <v>0</v>
      </c>
      <c r="BJ1037" s="24" t="s">
        <v>77</v>
      </c>
      <c r="BK1037" s="164">
        <f>ROUND(I1037*H1037,2)</f>
        <v>0</v>
      </c>
      <c r="BL1037" s="24" t="s">
        <v>155</v>
      </c>
      <c r="BM1037" s="24" t="s">
        <v>1139</v>
      </c>
    </row>
    <row r="1038" spans="2:65" s="1" customFormat="1" ht="34.25" customHeight="1">
      <c r="B1038" s="153"/>
      <c r="C1038" s="154" t="s">
        <v>1140</v>
      </c>
      <c r="D1038" s="154" t="s">
        <v>150</v>
      </c>
      <c r="E1038" s="155" t="s">
        <v>1141</v>
      </c>
      <c r="F1038" s="156" t="s">
        <v>1142</v>
      </c>
      <c r="G1038" s="157" t="s">
        <v>290</v>
      </c>
      <c r="H1038" s="158">
        <v>1014.39</v>
      </c>
      <c r="I1038" s="159">
        <v>0</v>
      </c>
      <c r="J1038" s="159">
        <f>ROUND(I1038*H1038,2)</f>
        <v>0</v>
      </c>
      <c r="K1038" s="156" t="s">
        <v>1812</v>
      </c>
      <c r="L1038" s="39"/>
      <c r="M1038" s="160" t="s">
        <v>5</v>
      </c>
      <c r="N1038" s="161" t="s">
        <v>43</v>
      </c>
      <c r="O1038" s="162">
        <v>6.0000000000000001E-3</v>
      </c>
      <c r="P1038" s="162">
        <f>O1038*H1038</f>
        <v>6.0863399999999999</v>
      </c>
      <c r="Q1038" s="162">
        <v>0</v>
      </c>
      <c r="R1038" s="162">
        <f>Q1038*H1038</f>
        <v>0</v>
      </c>
      <c r="S1038" s="162">
        <v>0</v>
      </c>
      <c r="T1038" s="163">
        <f>S1038*H1038</f>
        <v>0</v>
      </c>
      <c r="AR1038" s="24" t="s">
        <v>155</v>
      </c>
      <c r="AT1038" s="24" t="s">
        <v>150</v>
      </c>
      <c r="AU1038" s="24" t="s">
        <v>146</v>
      </c>
      <c r="AY1038" s="24" t="s">
        <v>145</v>
      </c>
      <c r="BE1038" s="164">
        <f>IF(N1038="základní",J1038,0)</f>
        <v>0</v>
      </c>
      <c r="BF1038" s="164">
        <f>IF(N1038="snížená",J1038,0)</f>
        <v>0</v>
      </c>
      <c r="BG1038" s="164">
        <f>IF(N1038="zákl. přenesená",J1038,0)</f>
        <v>0</v>
      </c>
      <c r="BH1038" s="164">
        <f>IF(N1038="sníž. přenesená",J1038,0)</f>
        <v>0</v>
      </c>
      <c r="BI1038" s="164">
        <f>IF(N1038="nulová",J1038,0)</f>
        <v>0</v>
      </c>
      <c r="BJ1038" s="24" t="s">
        <v>77</v>
      </c>
      <c r="BK1038" s="164">
        <f>ROUND(I1038*H1038,2)</f>
        <v>0</v>
      </c>
      <c r="BL1038" s="24" t="s">
        <v>155</v>
      </c>
      <c r="BM1038" s="24" t="s">
        <v>1143</v>
      </c>
    </row>
    <row r="1039" spans="2:65" s="11" customFormat="1">
      <c r="B1039" s="165"/>
      <c r="D1039" s="166" t="s">
        <v>157</v>
      </c>
      <c r="E1039" s="167" t="s">
        <v>5</v>
      </c>
      <c r="F1039" s="168" t="s">
        <v>1144</v>
      </c>
      <c r="H1039" s="169">
        <v>1014.39</v>
      </c>
      <c r="L1039" s="165"/>
      <c r="M1039" s="170"/>
      <c r="N1039" s="171"/>
      <c r="O1039" s="171"/>
      <c r="P1039" s="171"/>
      <c r="Q1039" s="171"/>
      <c r="R1039" s="171"/>
      <c r="S1039" s="171"/>
      <c r="T1039" s="172"/>
      <c r="AT1039" s="167" t="s">
        <v>157</v>
      </c>
      <c r="AU1039" s="167" t="s">
        <v>146</v>
      </c>
      <c r="AV1039" s="11" t="s">
        <v>80</v>
      </c>
      <c r="AW1039" s="11" t="s">
        <v>35</v>
      </c>
      <c r="AX1039" s="11" t="s">
        <v>77</v>
      </c>
      <c r="AY1039" s="167" t="s">
        <v>145</v>
      </c>
    </row>
    <row r="1040" spans="2:65" s="1" customFormat="1" ht="22.75" customHeight="1">
      <c r="B1040" s="153"/>
      <c r="C1040" s="154" t="s">
        <v>1145</v>
      </c>
      <c r="D1040" s="154" t="s">
        <v>150</v>
      </c>
      <c r="E1040" s="155" t="s">
        <v>1146</v>
      </c>
      <c r="F1040" s="156" t="s">
        <v>1147</v>
      </c>
      <c r="G1040" s="157" t="s">
        <v>290</v>
      </c>
      <c r="H1040" s="158">
        <v>0.88900000000000001</v>
      </c>
      <c r="I1040" s="159">
        <v>0</v>
      </c>
      <c r="J1040" s="159">
        <f>ROUND(I1040*H1040,2)</f>
        <v>0</v>
      </c>
      <c r="K1040" s="156" t="s">
        <v>1812</v>
      </c>
      <c r="L1040" s="39"/>
      <c r="M1040" s="160" t="s">
        <v>5</v>
      </c>
      <c r="N1040" s="161" t="s">
        <v>43</v>
      </c>
      <c r="O1040" s="162">
        <v>0</v>
      </c>
      <c r="P1040" s="162">
        <f>O1040*H1040</f>
        <v>0</v>
      </c>
      <c r="Q1040" s="162">
        <v>0</v>
      </c>
      <c r="R1040" s="162">
        <f>Q1040*H1040</f>
        <v>0</v>
      </c>
      <c r="S1040" s="162">
        <v>0</v>
      </c>
      <c r="T1040" s="163">
        <f>S1040*H1040</f>
        <v>0</v>
      </c>
      <c r="AR1040" s="24" t="s">
        <v>155</v>
      </c>
      <c r="AT1040" s="24" t="s">
        <v>150</v>
      </c>
      <c r="AU1040" s="24" t="s">
        <v>146</v>
      </c>
      <c r="AY1040" s="24" t="s">
        <v>145</v>
      </c>
      <c r="BE1040" s="164">
        <f>IF(N1040="základní",J1040,0)</f>
        <v>0</v>
      </c>
      <c r="BF1040" s="164">
        <f>IF(N1040="snížená",J1040,0)</f>
        <v>0</v>
      </c>
      <c r="BG1040" s="164">
        <f>IF(N1040="zákl. přenesená",J1040,0)</f>
        <v>0</v>
      </c>
      <c r="BH1040" s="164">
        <f>IF(N1040="sníž. přenesená",J1040,0)</f>
        <v>0</v>
      </c>
      <c r="BI1040" s="164">
        <f>IF(N1040="nulová",J1040,0)</f>
        <v>0</v>
      </c>
      <c r="BJ1040" s="24" t="s">
        <v>77</v>
      </c>
      <c r="BK1040" s="164">
        <f>ROUND(I1040*H1040,2)</f>
        <v>0</v>
      </c>
      <c r="BL1040" s="24" t="s">
        <v>155</v>
      </c>
      <c r="BM1040" s="24" t="s">
        <v>1148</v>
      </c>
    </row>
    <row r="1041" spans="2:65" s="1" customFormat="1" ht="22.75" customHeight="1">
      <c r="B1041" s="153"/>
      <c r="C1041" s="154" t="s">
        <v>1149</v>
      </c>
      <c r="D1041" s="154" t="s">
        <v>150</v>
      </c>
      <c r="E1041" s="155" t="s">
        <v>1150</v>
      </c>
      <c r="F1041" s="156" t="s">
        <v>1151</v>
      </c>
      <c r="G1041" s="157" t="s">
        <v>290</v>
      </c>
      <c r="H1041" s="158">
        <v>3.6</v>
      </c>
      <c r="I1041" s="159">
        <v>0</v>
      </c>
      <c r="J1041" s="159">
        <f>ROUND(I1041*H1041,2)</f>
        <v>0</v>
      </c>
      <c r="K1041" s="156" t="s">
        <v>1812</v>
      </c>
      <c r="L1041" s="39"/>
      <c r="M1041" s="160" t="s">
        <v>5</v>
      </c>
      <c r="N1041" s="161" t="s">
        <v>43</v>
      </c>
      <c r="O1041" s="162">
        <v>0</v>
      </c>
      <c r="P1041" s="162">
        <f>O1041*H1041</f>
        <v>0</v>
      </c>
      <c r="Q1041" s="162">
        <v>0</v>
      </c>
      <c r="R1041" s="162">
        <f>Q1041*H1041</f>
        <v>0</v>
      </c>
      <c r="S1041" s="162">
        <v>0</v>
      </c>
      <c r="T1041" s="163">
        <f>S1041*H1041</f>
        <v>0</v>
      </c>
      <c r="AR1041" s="24" t="s">
        <v>155</v>
      </c>
      <c r="AT1041" s="24" t="s">
        <v>150</v>
      </c>
      <c r="AU1041" s="24" t="s">
        <v>146</v>
      </c>
      <c r="AY1041" s="24" t="s">
        <v>145</v>
      </c>
      <c r="BE1041" s="164">
        <f>IF(N1041="základní",J1041,0)</f>
        <v>0</v>
      </c>
      <c r="BF1041" s="164">
        <f>IF(N1041="snížená",J1041,0)</f>
        <v>0</v>
      </c>
      <c r="BG1041" s="164">
        <f>IF(N1041="zákl. přenesená",J1041,0)</f>
        <v>0</v>
      </c>
      <c r="BH1041" s="164">
        <f>IF(N1041="sníž. přenesená",J1041,0)</f>
        <v>0</v>
      </c>
      <c r="BI1041" s="164">
        <f>IF(N1041="nulová",J1041,0)</f>
        <v>0</v>
      </c>
      <c r="BJ1041" s="24" t="s">
        <v>77</v>
      </c>
      <c r="BK1041" s="164">
        <f>ROUND(I1041*H1041,2)</f>
        <v>0</v>
      </c>
      <c r="BL1041" s="24" t="s">
        <v>155</v>
      </c>
      <c r="BM1041" s="24" t="s">
        <v>1152</v>
      </c>
    </row>
    <row r="1042" spans="2:65" s="1" customFormat="1" ht="22.75" customHeight="1">
      <c r="B1042" s="153"/>
      <c r="C1042" s="154" t="s">
        <v>1153</v>
      </c>
      <c r="D1042" s="154" t="s">
        <v>150</v>
      </c>
      <c r="E1042" s="155" t="s">
        <v>1154</v>
      </c>
      <c r="F1042" s="156" t="s">
        <v>1155</v>
      </c>
      <c r="G1042" s="157" t="s">
        <v>290</v>
      </c>
      <c r="H1042" s="158">
        <v>22.192</v>
      </c>
      <c r="I1042" s="159">
        <v>0</v>
      </c>
      <c r="J1042" s="159">
        <f>ROUND(I1042*H1042,2)</f>
        <v>0</v>
      </c>
      <c r="K1042" s="156" t="s">
        <v>1812</v>
      </c>
      <c r="L1042" s="39"/>
      <c r="M1042" s="160" t="s">
        <v>5</v>
      </c>
      <c r="N1042" s="161" t="s">
        <v>43</v>
      </c>
      <c r="O1042" s="162">
        <v>0</v>
      </c>
      <c r="P1042" s="162">
        <f>O1042*H1042</f>
        <v>0</v>
      </c>
      <c r="Q1042" s="162">
        <v>0</v>
      </c>
      <c r="R1042" s="162">
        <f>Q1042*H1042</f>
        <v>0</v>
      </c>
      <c r="S1042" s="162">
        <v>0</v>
      </c>
      <c r="T1042" s="163">
        <f>S1042*H1042</f>
        <v>0</v>
      </c>
      <c r="AR1042" s="24" t="s">
        <v>155</v>
      </c>
      <c r="AT1042" s="24" t="s">
        <v>150</v>
      </c>
      <c r="AU1042" s="24" t="s">
        <v>146</v>
      </c>
      <c r="AY1042" s="24" t="s">
        <v>145</v>
      </c>
      <c r="BE1042" s="164">
        <f>IF(N1042="základní",J1042,0)</f>
        <v>0</v>
      </c>
      <c r="BF1042" s="164">
        <f>IF(N1042="snížená",J1042,0)</f>
        <v>0</v>
      </c>
      <c r="BG1042" s="164">
        <f>IF(N1042="zákl. přenesená",J1042,0)</f>
        <v>0</v>
      </c>
      <c r="BH1042" s="164">
        <f>IF(N1042="sníž. přenesená",J1042,0)</f>
        <v>0</v>
      </c>
      <c r="BI1042" s="164">
        <f>IF(N1042="nulová",J1042,0)</f>
        <v>0</v>
      </c>
      <c r="BJ1042" s="24" t="s">
        <v>77</v>
      </c>
      <c r="BK1042" s="164">
        <f>ROUND(I1042*H1042,2)</f>
        <v>0</v>
      </c>
      <c r="BL1042" s="24" t="s">
        <v>155</v>
      </c>
      <c r="BM1042" s="24" t="s">
        <v>1156</v>
      </c>
    </row>
    <row r="1043" spans="2:65" s="11" customFormat="1">
      <c r="B1043" s="165"/>
      <c r="D1043" s="166" t="s">
        <v>157</v>
      </c>
      <c r="E1043" s="167" t="s">
        <v>5</v>
      </c>
      <c r="F1043" s="168" t="s">
        <v>1157</v>
      </c>
      <c r="H1043" s="169">
        <v>29.835000000000001</v>
      </c>
      <c r="L1043" s="165"/>
      <c r="M1043" s="170"/>
      <c r="N1043" s="171"/>
      <c r="O1043" s="171"/>
      <c r="P1043" s="171"/>
      <c r="Q1043" s="171"/>
      <c r="R1043" s="171"/>
      <c r="S1043" s="171"/>
      <c r="T1043" s="172"/>
      <c r="AT1043" s="167" t="s">
        <v>157</v>
      </c>
      <c r="AU1043" s="167" t="s">
        <v>146</v>
      </c>
      <c r="AV1043" s="11" t="s">
        <v>80</v>
      </c>
      <c r="AW1043" s="11" t="s">
        <v>35</v>
      </c>
      <c r="AX1043" s="11" t="s">
        <v>72</v>
      </c>
      <c r="AY1043" s="167" t="s">
        <v>145</v>
      </c>
    </row>
    <row r="1044" spans="2:65" s="11" customFormat="1">
      <c r="B1044" s="165"/>
      <c r="D1044" s="166" t="s">
        <v>157</v>
      </c>
      <c r="E1044" s="167" t="s">
        <v>5</v>
      </c>
      <c r="F1044" s="168" t="s">
        <v>1158</v>
      </c>
      <c r="H1044" s="169">
        <v>-4.4889999999999999</v>
      </c>
      <c r="L1044" s="165"/>
      <c r="M1044" s="170"/>
      <c r="N1044" s="171"/>
      <c r="O1044" s="171"/>
      <c r="P1044" s="171"/>
      <c r="Q1044" s="171"/>
      <c r="R1044" s="171"/>
      <c r="S1044" s="171"/>
      <c r="T1044" s="172"/>
      <c r="AT1044" s="167" t="s">
        <v>157</v>
      </c>
      <c r="AU1044" s="167" t="s">
        <v>146</v>
      </c>
      <c r="AV1044" s="11" t="s">
        <v>80</v>
      </c>
      <c r="AW1044" s="11" t="s">
        <v>35</v>
      </c>
      <c r="AX1044" s="11" t="s">
        <v>72</v>
      </c>
      <c r="AY1044" s="167" t="s">
        <v>145</v>
      </c>
    </row>
    <row r="1045" spans="2:65" s="11" customFormat="1">
      <c r="B1045" s="165"/>
      <c r="D1045" s="166" t="s">
        <v>157</v>
      </c>
      <c r="E1045" s="167" t="s">
        <v>5</v>
      </c>
      <c r="F1045" s="168" t="s">
        <v>1159</v>
      </c>
      <c r="H1045" s="169">
        <v>-3.1539999999999999</v>
      </c>
      <c r="L1045" s="165"/>
      <c r="M1045" s="170"/>
      <c r="N1045" s="171"/>
      <c r="O1045" s="171"/>
      <c r="P1045" s="171"/>
      <c r="Q1045" s="171"/>
      <c r="R1045" s="171"/>
      <c r="S1045" s="171"/>
      <c r="T1045" s="172"/>
      <c r="AT1045" s="167" t="s">
        <v>157</v>
      </c>
      <c r="AU1045" s="167" t="s">
        <v>146</v>
      </c>
      <c r="AV1045" s="11" t="s">
        <v>80</v>
      </c>
      <c r="AW1045" s="11" t="s">
        <v>35</v>
      </c>
      <c r="AX1045" s="11" t="s">
        <v>72</v>
      </c>
      <c r="AY1045" s="167" t="s">
        <v>145</v>
      </c>
    </row>
    <row r="1046" spans="2:65" s="13" customFormat="1">
      <c r="B1046" s="180"/>
      <c r="D1046" s="166" t="s">
        <v>157</v>
      </c>
      <c r="E1046" s="181" t="s">
        <v>5</v>
      </c>
      <c r="F1046" s="182" t="s">
        <v>160</v>
      </c>
      <c r="H1046" s="183">
        <v>22.192</v>
      </c>
      <c r="L1046" s="180"/>
      <c r="M1046" s="184"/>
      <c r="N1046" s="185"/>
      <c r="O1046" s="185"/>
      <c r="P1046" s="185"/>
      <c r="Q1046" s="185"/>
      <c r="R1046" s="185"/>
      <c r="S1046" s="185"/>
      <c r="T1046" s="186"/>
      <c r="AT1046" s="181" t="s">
        <v>157</v>
      </c>
      <c r="AU1046" s="181" t="s">
        <v>146</v>
      </c>
      <c r="AV1046" s="13" t="s">
        <v>155</v>
      </c>
      <c r="AW1046" s="13" t="s">
        <v>35</v>
      </c>
      <c r="AX1046" s="13" t="s">
        <v>77</v>
      </c>
      <c r="AY1046" s="181" t="s">
        <v>145</v>
      </c>
    </row>
    <row r="1047" spans="2:65" s="10" customFormat="1" ht="22.4" customHeight="1">
      <c r="B1047" s="141"/>
      <c r="D1047" s="142" t="s">
        <v>71</v>
      </c>
      <c r="E1047" s="151" t="s">
        <v>1160</v>
      </c>
      <c r="F1047" s="151" t="s">
        <v>1161</v>
      </c>
      <c r="J1047" s="152">
        <f>BK1047</f>
        <v>0</v>
      </c>
      <c r="L1047" s="141"/>
      <c r="M1047" s="145"/>
      <c r="N1047" s="146"/>
      <c r="O1047" s="146"/>
      <c r="P1047" s="147">
        <f>P1048</f>
        <v>335.21971000000002</v>
      </c>
      <c r="Q1047" s="146"/>
      <c r="R1047" s="147">
        <f>R1048</f>
        <v>0</v>
      </c>
      <c r="S1047" s="146"/>
      <c r="T1047" s="148">
        <f>T1048</f>
        <v>0</v>
      </c>
      <c r="AR1047" s="142" t="s">
        <v>77</v>
      </c>
      <c r="AT1047" s="149" t="s">
        <v>71</v>
      </c>
      <c r="AU1047" s="149" t="s">
        <v>80</v>
      </c>
      <c r="AY1047" s="142" t="s">
        <v>145</v>
      </c>
      <c r="BK1047" s="150">
        <f>BK1048</f>
        <v>0</v>
      </c>
    </row>
    <row r="1048" spans="2:65" s="1" customFormat="1" ht="45.65" customHeight="1">
      <c r="B1048" s="153"/>
      <c r="C1048" s="154" t="s">
        <v>1162</v>
      </c>
      <c r="D1048" s="154" t="s">
        <v>150</v>
      </c>
      <c r="E1048" s="155" t="s">
        <v>1163</v>
      </c>
      <c r="F1048" s="156" t="s">
        <v>1164</v>
      </c>
      <c r="G1048" s="157" t="s">
        <v>290</v>
      </c>
      <c r="H1048" s="158">
        <v>81.167000000000002</v>
      </c>
      <c r="I1048" s="159">
        <v>0</v>
      </c>
      <c r="J1048" s="159">
        <f>ROUND(I1048*H1048,2)</f>
        <v>0</v>
      </c>
      <c r="K1048" s="156" t="s">
        <v>1812</v>
      </c>
      <c r="L1048" s="39"/>
      <c r="M1048" s="160" t="s">
        <v>5</v>
      </c>
      <c r="N1048" s="161" t="s">
        <v>43</v>
      </c>
      <c r="O1048" s="162">
        <v>4.13</v>
      </c>
      <c r="P1048" s="162">
        <f>O1048*H1048</f>
        <v>335.21971000000002</v>
      </c>
      <c r="Q1048" s="162">
        <v>0</v>
      </c>
      <c r="R1048" s="162">
        <f>Q1048*H1048</f>
        <v>0</v>
      </c>
      <c r="S1048" s="162">
        <v>0</v>
      </c>
      <c r="T1048" s="163">
        <f>S1048*H1048</f>
        <v>0</v>
      </c>
      <c r="AR1048" s="24" t="s">
        <v>155</v>
      </c>
      <c r="AT1048" s="24" t="s">
        <v>150</v>
      </c>
      <c r="AU1048" s="24" t="s">
        <v>146</v>
      </c>
      <c r="AY1048" s="24" t="s">
        <v>145</v>
      </c>
      <c r="BE1048" s="164">
        <f>IF(N1048="základní",J1048,0)</f>
        <v>0</v>
      </c>
      <c r="BF1048" s="164">
        <f>IF(N1048="snížená",J1048,0)</f>
        <v>0</v>
      </c>
      <c r="BG1048" s="164">
        <f>IF(N1048="zákl. přenesená",J1048,0)</f>
        <v>0</v>
      </c>
      <c r="BH1048" s="164">
        <f>IF(N1048="sníž. přenesená",J1048,0)</f>
        <v>0</v>
      </c>
      <c r="BI1048" s="164">
        <f>IF(N1048="nulová",J1048,0)</f>
        <v>0</v>
      </c>
      <c r="BJ1048" s="24" t="s">
        <v>77</v>
      </c>
      <c r="BK1048" s="164">
        <f>ROUND(I1048*H1048,2)</f>
        <v>0</v>
      </c>
      <c r="BL1048" s="24" t="s">
        <v>155</v>
      </c>
      <c r="BM1048" s="24" t="s">
        <v>1165</v>
      </c>
    </row>
    <row r="1049" spans="2:65" s="10" customFormat="1" ht="37.4" customHeight="1">
      <c r="B1049" s="141"/>
      <c r="D1049" s="142" t="s">
        <v>71</v>
      </c>
      <c r="E1049" s="143" t="s">
        <v>1166</v>
      </c>
      <c r="F1049" s="143" t="s">
        <v>1167</v>
      </c>
      <c r="J1049" s="144">
        <f>BK1049</f>
        <v>0</v>
      </c>
      <c r="L1049" s="141"/>
      <c r="M1049" s="145"/>
      <c r="N1049" s="146"/>
      <c r="O1049" s="146"/>
      <c r="P1049" s="147">
        <f>P1050+P1080+P1085+P1094+P1129+P1165+P1175+P1181+P1198+P1221+P1227</f>
        <v>931.26351200000011</v>
      </c>
      <c r="Q1049" s="146"/>
      <c r="R1049" s="147">
        <f>R1050+R1080+R1085+R1094+R1129+R1165+R1175+R1181+R1198+R1221+R1227</f>
        <v>12.498035826515205</v>
      </c>
      <c r="S1049" s="146"/>
      <c r="T1049" s="148">
        <f>T1050+T1080+T1085+T1094+T1129+T1165+T1175+T1181+T1198+T1221+T1227</f>
        <v>0</v>
      </c>
      <c r="AR1049" s="142" t="s">
        <v>80</v>
      </c>
      <c r="AT1049" s="149" t="s">
        <v>71</v>
      </c>
      <c r="AU1049" s="149" t="s">
        <v>72</v>
      </c>
      <c r="AY1049" s="142" t="s">
        <v>145</v>
      </c>
      <c r="BK1049" s="150">
        <f>BK1050+BK1080+BK1085+BK1094+BK1129+BK1165+BK1175+BK1181+BK1198+BK1221+BK1227</f>
        <v>0</v>
      </c>
    </row>
    <row r="1050" spans="2:65" s="10" customFormat="1" ht="20" customHeight="1">
      <c r="B1050" s="141"/>
      <c r="D1050" s="142" t="s">
        <v>71</v>
      </c>
      <c r="E1050" s="151" t="s">
        <v>1168</v>
      </c>
      <c r="F1050" s="151" t="s">
        <v>1169</v>
      </c>
      <c r="J1050" s="152">
        <f>BK1050</f>
        <v>0</v>
      </c>
      <c r="L1050" s="141"/>
      <c r="M1050" s="145"/>
      <c r="N1050" s="146"/>
      <c r="O1050" s="146"/>
      <c r="P1050" s="147">
        <f>SUM(P1051:P1079)</f>
        <v>18.225871999999999</v>
      </c>
      <c r="Q1050" s="146"/>
      <c r="R1050" s="147">
        <f>SUM(R1051:R1079)</f>
        <v>0.65803301850000007</v>
      </c>
      <c r="S1050" s="146"/>
      <c r="T1050" s="148">
        <f>SUM(T1051:T1079)</f>
        <v>0</v>
      </c>
      <c r="AR1050" s="142" t="s">
        <v>80</v>
      </c>
      <c r="AT1050" s="149" t="s">
        <v>71</v>
      </c>
      <c r="AU1050" s="149" t="s">
        <v>77</v>
      </c>
      <c r="AY1050" s="142" t="s">
        <v>145</v>
      </c>
      <c r="BK1050" s="150">
        <f>SUM(BK1051:BK1079)</f>
        <v>0</v>
      </c>
    </row>
    <row r="1051" spans="2:65" s="1" customFormat="1" ht="22.75" customHeight="1">
      <c r="B1051" s="153"/>
      <c r="C1051" s="154" t="s">
        <v>1170</v>
      </c>
      <c r="D1051" s="154" t="s">
        <v>150</v>
      </c>
      <c r="E1051" s="155" t="s">
        <v>1171</v>
      </c>
      <c r="F1051" s="156" t="s">
        <v>1172</v>
      </c>
      <c r="G1051" s="157" t="s">
        <v>195</v>
      </c>
      <c r="H1051" s="158">
        <v>63.5</v>
      </c>
      <c r="I1051" s="159">
        <v>0</v>
      </c>
      <c r="J1051" s="159">
        <f>ROUND(I1051*H1051,2)</f>
        <v>0</v>
      </c>
      <c r="K1051" s="156" t="s">
        <v>1812</v>
      </c>
      <c r="L1051" s="39"/>
      <c r="M1051" s="160" t="s">
        <v>5</v>
      </c>
      <c r="N1051" s="161" t="s">
        <v>43</v>
      </c>
      <c r="O1051" s="162">
        <v>2.4E-2</v>
      </c>
      <c r="P1051" s="162">
        <f>O1051*H1051</f>
        <v>1.524</v>
      </c>
      <c r="Q1051" s="162">
        <v>0</v>
      </c>
      <c r="R1051" s="162">
        <f>Q1051*H1051</f>
        <v>0</v>
      </c>
      <c r="S1051" s="162">
        <v>0</v>
      </c>
      <c r="T1051" s="163">
        <f>S1051*H1051</f>
        <v>0</v>
      </c>
      <c r="AR1051" s="24" t="s">
        <v>233</v>
      </c>
      <c r="AT1051" s="24" t="s">
        <v>150</v>
      </c>
      <c r="AU1051" s="24" t="s">
        <v>80</v>
      </c>
      <c r="AY1051" s="24" t="s">
        <v>145</v>
      </c>
      <c r="BE1051" s="164">
        <f>IF(N1051="základní",J1051,0)</f>
        <v>0</v>
      </c>
      <c r="BF1051" s="164">
        <f>IF(N1051="snížená",J1051,0)</f>
        <v>0</v>
      </c>
      <c r="BG1051" s="164">
        <f>IF(N1051="zákl. přenesená",J1051,0)</f>
        <v>0</v>
      </c>
      <c r="BH1051" s="164">
        <f>IF(N1051="sníž. přenesená",J1051,0)</f>
        <v>0</v>
      </c>
      <c r="BI1051" s="164">
        <f>IF(N1051="nulová",J1051,0)</f>
        <v>0</v>
      </c>
      <c r="BJ1051" s="24" t="s">
        <v>77</v>
      </c>
      <c r="BK1051" s="164">
        <f>ROUND(I1051*H1051,2)</f>
        <v>0</v>
      </c>
      <c r="BL1051" s="24" t="s">
        <v>233</v>
      </c>
      <c r="BM1051" s="24" t="s">
        <v>1173</v>
      </c>
    </row>
    <row r="1052" spans="2:65" s="11" customFormat="1">
      <c r="B1052" s="165"/>
      <c r="D1052" s="166" t="s">
        <v>157</v>
      </c>
      <c r="E1052" s="167" t="s">
        <v>5</v>
      </c>
      <c r="F1052" s="168" t="s">
        <v>206</v>
      </c>
      <c r="H1052" s="169">
        <v>63.5</v>
      </c>
      <c r="L1052" s="165"/>
      <c r="M1052" s="170"/>
      <c r="N1052" s="171"/>
      <c r="O1052" s="171"/>
      <c r="P1052" s="171"/>
      <c r="Q1052" s="171"/>
      <c r="R1052" s="171"/>
      <c r="S1052" s="171"/>
      <c r="T1052" s="172"/>
      <c r="AT1052" s="167" t="s">
        <v>157</v>
      </c>
      <c r="AU1052" s="167" t="s">
        <v>80</v>
      </c>
      <c r="AV1052" s="11" t="s">
        <v>80</v>
      </c>
      <c r="AW1052" s="11" t="s">
        <v>35</v>
      </c>
      <c r="AX1052" s="11" t="s">
        <v>77</v>
      </c>
      <c r="AY1052" s="167" t="s">
        <v>145</v>
      </c>
    </row>
    <row r="1053" spans="2:65" s="1" customFormat="1" ht="14.4" customHeight="1">
      <c r="B1053" s="153"/>
      <c r="C1053" s="187" t="s">
        <v>1174</v>
      </c>
      <c r="D1053" s="187" t="s">
        <v>250</v>
      </c>
      <c r="E1053" s="188" t="s">
        <v>1175</v>
      </c>
      <c r="F1053" s="189" t="s">
        <v>1176</v>
      </c>
      <c r="G1053" s="190" t="s">
        <v>290</v>
      </c>
      <c r="H1053" s="191">
        <v>1.9E-2</v>
      </c>
      <c r="I1053" s="159">
        <v>0</v>
      </c>
      <c r="J1053" s="192">
        <f>ROUND(I1053*H1053,2)</f>
        <v>0</v>
      </c>
      <c r="K1053" s="156" t="s">
        <v>1812</v>
      </c>
      <c r="L1053" s="193"/>
      <c r="M1053" s="194" t="s">
        <v>5</v>
      </c>
      <c r="N1053" s="195" t="s">
        <v>43</v>
      </c>
      <c r="O1053" s="162">
        <v>0</v>
      </c>
      <c r="P1053" s="162">
        <f>O1053*H1053</f>
        <v>0</v>
      </c>
      <c r="Q1053" s="162">
        <v>1</v>
      </c>
      <c r="R1053" s="162">
        <f>Q1053*H1053</f>
        <v>1.9E-2</v>
      </c>
      <c r="S1053" s="162">
        <v>0</v>
      </c>
      <c r="T1053" s="163">
        <f>S1053*H1053</f>
        <v>0</v>
      </c>
      <c r="AR1053" s="24" t="s">
        <v>322</v>
      </c>
      <c r="AT1053" s="24" t="s">
        <v>250</v>
      </c>
      <c r="AU1053" s="24" t="s">
        <v>80</v>
      </c>
      <c r="AY1053" s="24" t="s">
        <v>145</v>
      </c>
      <c r="BE1053" s="164">
        <f>IF(N1053="základní",J1053,0)</f>
        <v>0</v>
      </c>
      <c r="BF1053" s="164">
        <f>IF(N1053="snížená",J1053,0)</f>
        <v>0</v>
      </c>
      <c r="BG1053" s="164">
        <f>IF(N1053="zákl. přenesená",J1053,0)</f>
        <v>0</v>
      </c>
      <c r="BH1053" s="164">
        <f>IF(N1053="sníž. přenesená",J1053,0)</f>
        <v>0</v>
      </c>
      <c r="BI1053" s="164">
        <f>IF(N1053="nulová",J1053,0)</f>
        <v>0</v>
      </c>
      <c r="BJ1053" s="24" t="s">
        <v>77</v>
      </c>
      <c r="BK1053" s="164">
        <f>ROUND(I1053*H1053,2)</f>
        <v>0</v>
      </c>
      <c r="BL1053" s="24" t="s">
        <v>233</v>
      </c>
      <c r="BM1053" s="24" t="s">
        <v>1177</v>
      </c>
    </row>
    <row r="1054" spans="2:65" s="11" customFormat="1">
      <c r="B1054" s="165"/>
      <c r="D1054" s="166" t="s">
        <v>157</v>
      </c>
      <c r="E1054" s="167" t="s">
        <v>5</v>
      </c>
      <c r="F1054" s="168" t="s">
        <v>1178</v>
      </c>
      <c r="H1054" s="169">
        <v>1.9E-2</v>
      </c>
      <c r="L1054" s="165"/>
      <c r="M1054" s="170"/>
      <c r="N1054" s="171"/>
      <c r="O1054" s="171"/>
      <c r="P1054" s="171"/>
      <c r="Q1054" s="171"/>
      <c r="R1054" s="171"/>
      <c r="S1054" s="171"/>
      <c r="T1054" s="172"/>
      <c r="AT1054" s="167" t="s">
        <v>157</v>
      </c>
      <c r="AU1054" s="167" t="s">
        <v>80</v>
      </c>
      <c r="AV1054" s="11" t="s">
        <v>80</v>
      </c>
      <c r="AW1054" s="11" t="s">
        <v>35</v>
      </c>
      <c r="AX1054" s="11" t="s">
        <v>77</v>
      </c>
      <c r="AY1054" s="167" t="s">
        <v>145</v>
      </c>
    </row>
    <row r="1055" spans="2:65" s="1" customFormat="1" ht="22.75" customHeight="1">
      <c r="B1055" s="153"/>
      <c r="C1055" s="154" t="s">
        <v>1179</v>
      </c>
      <c r="D1055" s="154" t="s">
        <v>150</v>
      </c>
      <c r="E1055" s="155" t="s">
        <v>1180</v>
      </c>
      <c r="F1055" s="156" t="s">
        <v>1181</v>
      </c>
      <c r="G1055" s="157" t="s">
        <v>195</v>
      </c>
      <c r="H1055" s="158">
        <v>63.5</v>
      </c>
      <c r="I1055" s="159">
        <v>0</v>
      </c>
      <c r="J1055" s="159">
        <f>ROUND(I1055*H1055,2)</f>
        <v>0</v>
      </c>
      <c r="K1055" s="156" t="s">
        <v>1812</v>
      </c>
      <c r="L1055" s="39"/>
      <c r="M1055" s="160" t="s">
        <v>5</v>
      </c>
      <c r="N1055" s="161" t="s">
        <v>43</v>
      </c>
      <c r="O1055" s="162">
        <v>0.17899999999999999</v>
      </c>
      <c r="P1055" s="162">
        <f>O1055*H1055</f>
        <v>11.3665</v>
      </c>
      <c r="Q1055" s="162">
        <v>8.8312999999999998E-4</v>
      </c>
      <c r="R1055" s="162">
        <f>Q1055*H1055</f>
        <v>5.6078755000000001E-2</v>
      </c>
      <c r="S1055" s="162">
        <v>0</v>
      </c>
      <c r="T1055" s="163">
        <f>S1055*H1055</f>
        <v>0</v>
      </c>
      <c r="AR1055" s="24" t="s">
        <v>233</v>
      </c>
      <c r="AT1055" s="24" t="s">
        <v>150</v>
      </c>
      <c r="AU1055" s="24" t="s">
        <v>80</v>
      </c>
      <c r="AY1055" s="24" t="s">
        <v>145</v>
      </c>
      <c r="BE1055" s="164">
        <f>IF(N1055="základní",J1055,0)</f>
        <v>0</v>
      </c>
      <c r="BF1055" s="164">
        <f>IF(N1055="snížená",J1055,0)</f>
        <v>0</v>
      </c>
      <c r="BG1055" s="164">
        <f>IF(N1055="zákl. přenesená",J1055,0)</f>
        <v>0</v>
      </c>
      <c r="BH1055" s="164">
        <f>IF(N1055="sníž. přenesená",J1055,0)</f>
        <v>0</v>
      </c>
      <c r="BI1055" s="164">
        <f>IF(N1055="nulová",J1055,0)</f>
        <v>0</v>
      </c>
      <c r="BJ1055" s="24" t="s">
        <v>77</v>
      </c>
      <c r="BK1055" s="164">
        <f>ROUND(I1055*H1055,2)</f>
        <v>0</v>
      </c>
      <c r="BL1055" s="24" t="s">
        <v>233</v>
      </c>
      <c r="BM1055" s="24" t="s">
        <v>1182</v>
      </c>
    </row>
    <row r="1056" spans="2:65" s="11" customFormat="1">
      <c r="B1056" s="165"/>
      <c r="D1056" s="166" t="s">
        <v>157</v>
      </c>
      <c r="E1056" s="167" t="s">
        <v>5</v>
      </c>
      <c r="F1056" s="168" t="s">
        <v>1183</v>
      </c>
      <c r="H1056" s="169">
        <v>63.5</v>
      </c>
      <c r="L1056" s="165"/>
      <c r="M1056" s="170"/>
      <c r="N1056" s="171"/>
      <c r="O1056" s="171"/>
      <c r="P1056" s="171"/>
      <c r="Q1056" s="171"/>
      <c r="R1056" s="171"/>
      <c r="S1056" s="171"/>
      <c r="T1056" s="172"/>
      <c r="AT1056" s="167" t="s">
        <v>157</v>
      </c>
      <c r="AU1056" s="167" t="s">
        <v>80</v>
      </c>
      <c r="AV1056" s="11" t="s">
        <v>80</v>
      </c>
      <c r="AW1056" s="11" t="s">
        <v>35</v>
      </c>
      <c r="AX1056" s="11" t="s">
        <v>77</v>
      </c>
      <c r="AY1056" s="167" t="s">
        <v>145</v>
      </c>
    </row>
    <row r="1057" spans="2:65" s="1" customFormat="1" ht="22.75" customHeight="1">
      <c r="B1057" s="153"/>
      <c r="C1057" s="187" t="s">
        <v>1184</v>
      </c>
      <c r="D1057" s="187" t="s">
        <v>250</v>
      </c>
      <c r="E1057" s="188" t="s">
        <v>1185</v>
      </c>
      <c r="F1057" s="189" t="s">
        <v>1186</v>
      </c>
      <c r="G1057" s="190" t="s">
        <v>195</v>
      </c>
      <c r="H1057" s="191">
        <v>73.025000000000006</v>
      </c>
      <c r="I1057" s="159">
        <v>0</v>
      </c>
      <c r="J1057" s="192">
        <f>ROUND(I1057*H1057,2)</f>
        <v>0</v>
      </c>
      <c r="K1057" s="156" t="s">
        <v>1812</v>
      </c>
      <c r="L1057" s="193"/>
      <c r="M1057" s="194" t="s">
        <v>5</v>
      </c>
      <c r="N1057" s="195" t="s">
        <v>43</v>
      </c>
      <c r="O1057" s="162">
        <v>0</v>
      </c>
      <c r="P1057" s="162">
        <f>O1057*H1057</f>
        <v>0</v>
      </c>
      <c r="Q1057" s="162">
        <v>6.1000000000000004E-3</v>
      </c>
      <c r="R1057" s="162">
        <f>Q1057*H1057</f>
        <v>0.44545250000000008</v>
      </c>
      <c r="S1057" s="162">
        <v>0</v>
      </c>
      <c r="T1057" s="163">
        <f>S1057*H1057</f>
        <v>0</v>
      </c>
      <c r="AR1057" s="24" t="s">
        <v>322</v>
      </c>
      <c r="AT1057" s="24" t="s">
        <v>250</v>
      </c>
      <c r="AU1057" s="24" t="s">
        <v>80</v>
      </c>
      <c r="AY1057" s="24" t="s">
        <v>145</v>
      </c>
      <c r="BE1057" s="164">
        <f>IF(N1057="základní",J1057,0)</f>
        <v>0</v>
      </c>
      <c r="BF1057" s="164">
        <f>IF(N1057="snížená",J1057,0)</f>
        <v>0</v>
      </c>
      <c r="BG1057" s="164">
        <f>IF(N1057="zákl. přenesená",J1057,0)</f>
        <v>0</v>
      </c>
      <c r="BH1057" s="164">
        <f>IF(N1057="sníž. přenesená",J1057,0)</f>
        <v>0</v>
      </c>
      <c r="BI1057" s="164">
        <f>IF(N1057="nulová",J1057,0)</f>
        <v>0</v>
      </c>
      <c r="BJ1057" s="24" t="s">
        <v>77</v>
      </c>
      <c r="BK1057" s="164">
        <f>ROUND(I1057*H1057,2)</f>
        <v>0</v>
      </c>
      <c r="BL1057" s="24" t="s">
        <v>233</v>
      </c>
      <c r="BM1057" s="24" t="s">
        <v>1187</v>
      </c>
    </row>
    <row r="1058" spans="2:65" s="11" customFormat="1">
      <c r="B1058" s="165"/>
      <c r="D1058" s="166" t="s">
        <v>157</v>
      </c>
      <c r="E1058" s="167" t="s">
        <v>5</v>
      </c>
      <c r="F1058" s="168" t="s">
        <v>1188</v>
      </c>
      <c r="H1058" s="169">
        <v>73.025000000000006</v>
      </c>
      <c r="L1058" s="165"/>
      <c r="M1058" s="170"/>
      <c r="N1058" s="171"/>
      <c r="O1058" s="171"/>
      <c r="P1058" s="171"/>
      <c r="Q1058" s="171"/>
      <c r="R1058" s="171"/>
      <c r="S1058" s="171"/>
      <c r="T1058" s="172"/>
      <c r="AT1058" s="167" t="s">
        <v>157</v>
      </c>
      <c r="AU1058" s="167" t="s">
        <v>80</v>
      </c>
      <c r="AV1058" s="11" t="s">
        <v>80</v>
      </c>
      <c r="AW1058" s="11" t="s">
        <v>35</v>
      </c>
      <c r="AX1058" s="11" t="s">
        <v>77</v>
      </c>
      <c r="AY1058" s="167" t="s">
        <v>145</v>
      </c>
    </row>
    <row r="1059" spans="2:65" s="1" customFormat="1" ht="34.25" customHeight="1">
      <c r="B1059" s="153"/>
      <c r="C1059" s="154" t="s">
        <v>1189</v>
      </c>
      <c r="D1059" s="154" t="s">
        <v>150</v>
      </c>
      <c r="E1059" s="155" t="s">
        <v>1190</v>
      </c>
      <c r="F1059" s="156" t="s">
        <v>1191</v>
      </c>
      <c r="G1059" s="157" t="s">
        <v>195</v>
      </c>
      <c r="H1059" s="158">
        <v>6.35</v>
      </c>
      <c r="I1059" s="159">
        <v>0</v>
      </c>
      <c r="J1059" s="159">
        <f>ROUND(I1059*H1059,2)</f>
        <v>0</v>
      </c>
      <c r="K1059" s="156" t="s">
        <v>1812</v>
      </c>
      <c r="L1059" s="39"/>
      <c r="M1059" s="160" t="s">
        <v>5</v>
      </c>
      <c r="N1059" s="161" t="s">
        <v>43</v>
      </c>
      <c r="O1059" s="162">
        <v>3.2000000000000001E-2</v>
      </c>
      <c r="P1059" s="162">
        <f>O1059*H1059</f>
        <v>0.20319999999999999</v>
      </c>
      <c r="Q1059" s="162">
        <v>0</v>
      </c>
      <c r="R1059" s="162">
        <f>Q1059*H1059</f>
        <v>0</v>
      </c>
      <c r="S1059" s="162">
        <v>0</v>
      </c>
      <c r="T1059" s="163">
        <f>S1059*H1059</f>
        <v>0</v>
      </c>
      <c r="AR1059" s="24" t="s">
        <v>233</v>
      </c>
      <c r="AT1059" s="24" t="s">
        <v>150</v>
      </c>
      <c r="AU1059" s="24" t="s">
        <v>80</v>
      </c>
      <c r="AY1059" s="24" t="s">
        <v>145</v>
      </c>
      <c r="BE1059" s="164">
        <f>IF(N1059="základní",J1059,0)</f>
        <v>0</v>
      </c>
      <c r="BF1059" s="164">
        <f>IF(N1059="snížená",J1059,0)</f>
        <v>0</v>
      </c>
      <c r="BG1059" s="164">
        <f>IF(N1059="zákl. přenesená",J1059,0)</f>
        <v>0</v>
      </c>
      <c r="BH1059" s="164">
        <f>IF(N1059="sníž. přenesená",J1059,0)</f>
        <v>0</v>
      </c>
      <c r="BI1059" s="164">
        <f>IF(N1059="nulová",J1059,0)</f>
        <v>0</v>
      </c>
      <c r="BJ1059" s="24" t="s">
        <v>77</v>
      </c>
      <c r="BK1059" s="164">
        <f>ROUND(I1059*H1059,2)</f>
        <v>0</v>
      </c>
      <c r="BL1059" s="24" t="s">
        <v>233</v>
      </c>
      <c r="BM1059" s="24" t="s">
        <v>1192</v>
      </c>
    </row>
    <row r="1060" spans="2:65" s="11" customFormat="1">
      <c r="B1060" s="165"/>
      <c r="D1060" s="166" t="s">
        <v>157</v>
      </c>
      <c r="E1060" s="167" t="s">
        <v>5</v>
      </c>
      <c r="F1060" s="168" t="s">
        <v>1193</v>
      </c>
      <c r="H1060" s="169">
        <v>6.35</v>
      </c>
      <c r="L1060" s="165"/>
      <c r="M1060" s="170"/>
      <c r="N1060" s="171"/>
      <c r="O1060" s="171"/>
      <c r="P1060" s="171"/>
      <c r="Q1060" s="171"/>
      <c r="R1060" s="171"/>
      <c r="S1060" s="171"/>
      <c r="T1060" s="172"/>
      <c r="AT1060" s="167" t="s">
        <v>157</v>
      </c>
      <c r="AU1060" s="167" t="s">
        <v>80</v>
      </c>
      <c r="AV1060" s="11" t="s">
        <v>80</v>
      </c>
      <c r="AW1060" s="11" t="s">
        <v>35</v>
      </c>
      <c r="AX1060" s="11" t="s">
        <v>77</v>
      </c>
      <c r="AY1060" s="167" t="s">
        <v>145</v>
      </c>
    </row>
    <row r="1061" spans="2:65" s="1" customFormat="1" ht="14.4" customHeight="1">
      <c r="B1061" s="153"/>
      <c r="C1061" s="187" t="s">
        <v>1194</v>
      </c>
      <c r="D1061" s="187" t="s">
        <v>250</v>
      </c>
      <c r="E1061" s="188" t="s">
        <v>1175</v>
      </c>
      <c r="F1061" s="189" t="s">
        <v>1176</v>
      </c>
      <c r="G1061" s="190" t="s">
        <v>290</v>
      </c>
      <c r="H1061" s="191">
        <v>2E-3</v>
      </c>
      <c r="I1061" s="159">
        <v>0</v>
      </c>
      <c r="J1061" s="192">
        <f>ROUND(I1061*H1061,2)</f>
        <v>0</v>
      </c>
      <c r="K1061" s="156" t="s">
        <v>1812</v>
      </c>
      <c r="L1061" s="193"/>
      <c r="M1061" s="194" t="s">
        <v>5</v>
      </c>
      <c r="N1061" s="195" t="s">
        <v>43</v>
      </c>
      <c r="O1061" s="162">
        <v>0</v>
      </c>
      <c r="P1061" s="162">
        <f>O1061*H1061</f>
        <v>0</v>
      </c>
      <c r="Q1061" s="162">
        <v>1</v>
      </c>
      <c r="R1061" s="162">
        <f>Q1061*H1061</f>
        <v>2E-3</v>
      </c>
      <c r="S1061" s="162">
        <v>0</v>
      </c>
      <c r="T1061" s="163">
        <f>S1061*H1061</f>
        <v>0</v>
      </c>
      <c r="AR1061" s="24" t="s">
        <v>322</v>
      </c>
      <c r="AT1061" s="24" t="s">
        <v>250</v>
      </c>
      <c r="AU1061" s="24" t="s">
        <v>80</v>
      </c>
      <c r="AY1061" s="24" t="s">
        <v>145</v>
      </c>
      <c r="BE1061" s="164">
        <f>IF(N1061="základní",J1061,0)</f>
        <v>0</v>
      </c>
      <c r="BF1061" s="164">
        <f>IF(N1061="snížená",J1061,0)</f>
        <v>0</v>
      </c>
      <c r="BG1061" s="164">
        <f>IF(N1061="zákl. přenesená",J1061,0)</f>
        <v>0</v>
      </c>
      <c r="BH1061" s="164">
        <f>IF(N1061="sníž. přenesená",J1061,0)</f>
        <v>0</v>
      </c>
      <c r="BI1061" s="164">
        <f>IF(N1061="nulová",J1061,0)</f>
        <v>0</v>
      </c>
      <c r="BJ1061" s="24" t="s">
        <v>77</v>
      </c>
      <c r="BK1061" s="164">
        <f>ROUND(I1061*H1061,2)</f>
        <v>0</v>
      </c>
      <c r="BL1061" s="24" t="s">
        <v>233</v>
      </c>
      <c r="BM1061" s="24" t="s">
        <v>1195</v>
      </c>
    </row>
    <row r="1062" spans="2:65" s="11" customFormat="1">
      <c r="B1062" s="165"/>
      <c r="D1062" s="166" t="s">
        <v>157</v>
      </c>
      <c r="E1062" s="167" t="s">
        <v>5</v>
      </c>
      <c r="F1062" s="168" t="s">
        <v>1196</v>
      </c>
      <c r="H1062" s="169">
        <v>2E-3</v>
      </c>
      <c r="L1062" s="165"/>
      <c r="M1062" s="170"/>
      <c r="N1062" s="171"/>
      <c r="O1062" s="171"/>
      <c r="P1062" s="171"/>
      <c r="Q1062" s="171"/>
      <c r="R1062" s="171"/>
      <c r="S1062" s="171"/>
      <c r="T1062" s="172"/>
      <c r="AT1062" s="167" t="s">
        <v>157</v>
      </c>
      <c r="AU1062" s="167" t="s">
        <v>80</v>
      </c>
      <c r="AV1062" s="11" t="s">
        <v>80</v>
      </c>
      <c r="AW1062" s="11" t="s">
        <v>35</v>
      </c>
      <c r="AX1062" s="11" t="s">
        <v>77</v>
      </c>
      <c r="AY1062" s="167" t="s">
        <v>145</v>
      </c>
    </row>
    <row r="1063" spans="2:65" s="1" customFormat="1" ht="34.25" customHeight="1">
      <c r="B1063" s="153"/>
      <c r="C1063" s="154" t="s">
        <v>1197</v>
      </c>
      <c r="D1063" s="154" t="s">
        <v>150</v>
      </c>
      <c r="E1063" s="155" t="s">
        <v>1198</v>
      </c>
      <c r="F1063" s="156" t="s">
        <v>1199</v>
      </c>
      <c r="G1063" s="157" t="s">
        <v>195</v>
      </c>
      <c r="H1063" s="158">
        <v>15.85</v>
      </c>
      <c r="I1063" s="159">
        <v>0</v>
      </c>
      <c r="J1063" s="159">
        <f>ROUND(I1063*H1063,2)</f>
        <v>0</v>
      </c>
      <c r="K1063" s="156" t="s">
        <v>1812</v>
      </c>
      <c r="L1063" s="39"/>
      <c r="M1063" s="160" t="s">
        <v>5</v>
      </c>
      <c r="N1063" s="161" t="s">
        <v>43</v>
      </c>
      <c r="O1063" s="162">
        <v>0.25700000000000001</v>
      </c>
      <c r="P1063" s="162">
        <f>O1063*H1063</f>
        <v>4.0734500000000002</v>
      </c>
      <c r="Q1063" s="162">
        <v>9.4131E-4</v>
      </c>
      <c r="R1063" s="162">
        <f>Q1063*H1063</f>
        <v>1.4919763499999999E-2</v>
      </c>
      <c r="S1063" s="162">
        <v>0</v>
      </c>
      <c r="T1063" s="163">
        <f>S1063*H1063</f>
        <v>0</v>
      </c>
      <c r="AR1063" s="24" t="s">
        <v>233</v>
      </c>
      <c r="AT1063" s="24" t="s">
        <v>150</v>
      </c>
      <c r="AU1063" s="24" t="s">
        <v>80</v>
      </c>
      <c r="AY1063" s="24" t="s">
        <v>145</v>
      </c>
      <c r="BE1063" s="164">
        <f>IF(N1063="základní",J1063,0)</f>
        <v>0</v>
      </c>
      <c r="BF1063" s="164">
        <f>IF(N1063="snížená",J1063,0)</f>
        <v>0</v>
      </c>
      <c r="BG1063" s="164">
        <f>IF(N1063="zákl. přenesená",J1063,0)</f>
        <v>0</v>
      </c>
      <c r="BH1063" s="164">
        <f>IF(N1063="sníž. přenesená",J1063,0)</f>
        <v>0</v>
      </c>
      <c r="BI1063" s="164">
        <f>IF(N1063="nulová",J1063,0)</f>
        <v>0</v>
      </c>
      <c r="BJ1063" s="24" t="s">
        <v>77</v>
      </c>
      <c r="BK1063" s="164">
        <f>ROUND(I1063*H1063,2)</f>
        <v>0</v>
      </c>
      <c r="BL1063" s="24" t="s">
        <v>233</v>
      </c>
      <c r="BM1063" s="24" t="s">
        <v>1200</v>
      </c>
    </row>
    <row r="1064" spans="2:65" s="11" customFormat="1">
      <c r="B1064" s="165"/>
      <c r="D1064" s="166" t="s">
        <v>157</v>
      </c>
      <c r="E1064" s="167" t="s">
        <v>5</v>
      </c>
      <c r="F1064" s="168" t="s">
        <v>1201</v>
      </c>
      <c r="H1064" s="169">
        <v>6.35</v>
      </c>
      <c r="L1064" s="165"/>
      <c r="M1064" s="170"/>
      <c r="N1064" s="171"/>
      <c r="O1064" s="171"/>
      <c r="P1064" s="171"/>
      <c r="Q1064" s="171"/>
      <c r="R1064" s="171"/>
      <c r="S1064" s="171"/>
      <c r="T1064" s="172"/>
      <c r="AT1064" s="167" t="s">
        <v>157</v>
      </c>
      <c r="AU1064" s="167" t="s">
        <v>80</v>
      </c>
      <c r="AV1064" s="11" t="s">
        <v>80</v>
      </c>
      <c r="AW1064" s="11" t="s">
        <v>35</v>
      </c>
      <c r="AX1064" s="11" t="s">
        <v>72</v>
      </c>
      <c r="AY1064" s="167" t="s">
        <v>145</v>
      </c>
    </row>
    <row r="1065" spans="2:65" s="12" customFormat="1">
      <c r="B1065" s="173"/>
      <c r="D1065" s="166" t="s">
        <v>157</v>
      </c>
      <c r="E1065" s="174" t="s">
        <v>5</v>
      </c>
      <c r="F1065" s="175" t="s">
        <v>1202</v>
      </c>
      <c r="H1065" s="176">
        <v>6.35</v>
      </c>
      <c r="L1065" s="173"/>
      <c r="M1065" s="177"/>
      <c r="N1065" s="178"/>
      <c r="O1065" s="178"/>
      <c r="P1065" s="178"/>
      <c r="Q1065" s="178"/>
      <c r="R1065" s="178"/>
      <c r="S1065" s="178"/>
      <c r="T1065" s="179"/>
      <c r="AT1065" s="174" t="s">
        <v>157</v>
      </c>
      <c r="AU1065" s="174" t="s">
        <v>80</v>
      </c>
      <c r="AV1065" s="12" t="s">
        <v>146</v>
      </c>
      <c r="AW1065" s="12" t="s">
        <v>35</v>
      </c>
      <c r="AX1065" s="12" t="s">
        <v>72</v>
      </c>
      <c r="AY1065" s="174" t="s">
        <v>145</v>
      </c>
    </row>
    <row r="1066" spans="2:65" s="11" customFormat="1">
      <c r="B1066" s="165"/>
      <c r="D1066" s="166" t="s">
        <v>157</v>
      </c>
      <c r="E1066" s="167" t="s">
        <v>5</v>
      </c>
      <c r="F1066" s="168" t="s">
        <v>1203</v>
      </c>
      <c r="H1066" s="169">
        <v>9.5</v>
      </c>
      <c r="L1066" s="165"/>
      <c r="M1066" s="170"/>
      <c r="N1066" s="171"/>
      <c r="O1066" s="171"/>
      <c r="P1066" s="171"/>
      <c r="Q1066" s="171"/>
      <c r="R1066" s="171"/>
      <c r="S1066" s="171"/>
      <c r="T1066" s="172"/>
      <c r="AT1066" s="167" t="s">
        <v>157</v>
      </c>
      <c r="AU1066" s="167" t="s">
        <v>80</v>
      </c>
      <c r="AV1066" s="11" t="s">
        <v>80</v>
      </c>
      <c r="AW1066" s="11" t="s">
        <v>35</v>
      </c>
      <c r="AX1066" s="11" t="s">
        <v>72</v>
      </c>
      <c r="AY1066" s="167" t="s">
        <v>145</v>
      </c>
    </row>
    <row r="1067" spans="2:65" s="12" customFormat="1">
      <c r="B1067" s="173"/>
      <c r="D1067" s="166" t="s">
        <v>157</v>
      </c>
      <c r="E1067" s="174" t="s">
        <v>5</v>
      </c>
      <c r="F1067" s="175" t="s">
        <v>1204</v>
      </c>
      <c r="H1067" s="176">
        <v>9.5</v>
      </c>
      <c r="L1067" s="173"/>
      <c r="M1067" s="177"/>
      <c r="N1067" s="178"/>
      <c r="O1067" s="178"/>
      <c r="P1067" s="178"/>
      <c r="Q1067" s="178"/>
      <c r="R1067" s="178"/>
      <c r="S1067" s="178"/>
      <c r="T1067" s="179"/>
      <c r="AT1067" s="174" t="s">
        <v>157</v>
      </c>
      <c r="AU1067" s="174" t="s">
        <v>80</v>
      </c>
      <c r="AV1067" s="12" t="s">
        <v>146</v>
      </c>
      <c r="AW1067" s="12" t="s">
        <v>35</v>
      </c>
      <c r="AX1067" s="12" t="s">
        <v>72</v>
      </c>
      <c r="AY1067" s="174" t="s">
        <v>145</v>
      </c>
    </row>
    <row r="1068" spans="2:65" s="13" customFormat="1">
      <c r="B1068" s="180"/>
      <c r="D1068" s="166" t="s">
        <v>157</v>
      </c>
      <c r="E1068" s="181" t="s">
        <v>5</v>
      </c>
      <c r="F1068" s="182" t="s">
        <v>160</v>
      </c>
      <c r="H1068" s="183">
        <v>15.85</v>
      </c>
      <c r="L1068" s="180"/>
      <c r="M1068" s="184"/>
      <c r="N1068" s="185"/>
      <c r="O1068" s="185"/>
      <c r="P1068" s="185"/>
      <c r="Q1068" s="185"/>
      <c r="R1068" s="185"/>
      <c r="S1068" s="185"/>
      <c r="T1068" s="186"/>
      <c r="AT1068" s="181" t="s">
        <v>157</v>
      </c>
      <c r="AU1068" s="181" t="s">
        <v>80</v>
      </c>
      <c r="AV1068" s="13" t="s">
        <v>155</v>
      </c>
      <c r="AW1068" s="13" t="s">
        <v>35</v>
      </c>
      <c r="AX1068" s="13" t="s">
        <v>77</v>
      </c>
      <c r="AY1068" s="181" t="s">
        <v>145</v>
      </c>
    </row>
    <row r="1069" spans="2:65" s="1" customFormat="1" ht="22.75" customHeight="1">
      <c r="B1069" s="153"/>
      <c r="C1069" s="187" t="s">
        <v>1205</v>
      </c>
      <c r="D1069" s="187" t="s">
        <v>250</v>
      </c>
      <c r="E1069" s="188" t="s">
        <v>1185</v>
      </c>
      <c r="F1069" s="189" t="s">
        <v>1186</v>
      </c>
      <c r="G1069" s="190" t="s">
        <v>195</v>
      </c>
      <c r="H1069" s="191">
        <v>13.32</v>
      </c>
      <c r="I1069" s="159">
        <v>0</v>
      </c>
      <c r="J1069" s="192">
        <f>ROUND(I1069*H1069,2)</f>
        <v>0</v>
      </c>
      <c r="K1069" s="156" t="s">
        <v>1812</v>
      </c>
      <c r="L1069" s="193"/>
      <c r="M1069" s="194" t="s">
        <v>5</v>
      </c>
      <c r="N1069" s="195" t="s">
        <v>43</v>
      </c>
      <c r="O1069" s="162">
        <v>0</v>
      </c>
      <c r="P1069" s="162">
        <f>O1069*H1069</f>
        <v>0</v>
      </c>
      <c r="Q1069" s="162">
        <v>6.1000000000000004E-3</v>
      </c>
      <c r="R1069" s="162">
        <f>Q1069*H1069</f>
        <v>8.1252000000000005E-2</v>
      </c>
      <c r="S1069" s="162">
        <v>0</v>
      </c>
      <c r="T1069" s="163">
        <f>S1069*H1069</f>
        <v>0</v>
      </c>
      <c r="AR1069" s="24" t="s">
        <v>322</v>
      </c>
      <c r="AT1069" s="24" t="s">
        <v>250</v>
      </c>
      <c r="AU1069" s="24" t="s">
        <v>80</v>
      </c>
      <c r="AY1069" s="24" t="s">
        <v>145</v>
      </c>
      <c r="BE1069" s="164">
        <f>IF(N1069="základní",J1069,0)</f>
        <v>0</v>
      </c>
      <c r="BF1069" s="164">
        <f>IF(N1069="snížená",J1069,0)</f>
        <v>0</v>
      </c>
      <c r="BG1069" s="164">
        <f>IF(N1069="zákl. přenesená",J1069,0)</f>
        <v>0</v>
      </c>
      <c r="BH1069" s="164">
        <f>IF(N1069="sníž. přenesená",J1069,0)</f>
        <v>0</v>
      </c>
      <c r="BI1069" s="164">
        <f>IF(N1069="nulová",J1069,0)</f>
        <v>0</v>
      </c>
      <c r="BJ1069" s="24" t="s">
        <v>77</v>
      </c>
      <c r="BK1069" s="164">
        <f>ROUND(I1069*H1069,2)</f>
        <v>0</v>
      </c>
      <c r="BL1069" s="24" t="s">
        <v>233</v>
      </c>
      <c r="BM1069" s="24" t="s">
        <v>1206</v>
      </c>
    </row>
    <row r="1070" spans="2:65" s="11" customFormat="1">
      <c r="B1070" s="165"/>
      <c r="D1070" s="166" t="s">
        <v>157</v>
      </c>
      <c r="E1070" s="167" t="s">
        <v>5</v>
      </c>
      <c r="F1070" s="168" t="s">
        <v>1207</v>
      </c>
      <c r="H1070" s="169">
        <v>7.62</v>
      </c>
      <c r="L1070" s="165"/>
      <c r="M1070" s="170"/>
      <c r="N1070" s="171"/>
      <c r="O1070" s="171"/>
      <c r="P1070" s="171"/>
      <c r="Q1070" s="171"/>
      <c r="R1070" s="171"/>
      <c r="S1070" s="171"/>
      <c r="T1070" s="172"/>
      <c r="AT1070" s="167" t="s">
        <v>157</v>
      </c>
      <c r="AU1070" s="167" t="s">
        <v>80</v>
      </c>
      <c r="AV1070" s="11" t="s">
        <v>80</v>
      </c>
      <c r="AW1070" s="11" t="s">
        <v>35</v>
      </c>
      <c r="AX1070" s="11" t="s">
        <v>72</v>
      </c>
      <c r="AY1070" s="167" t="s">
        <v>145</v>
      </c>
    </row>
    <row r="1071" spans="2:65" s="12" customFormat="1">
      <c r="B1071" s="173"/>
      <c r="D1071" s="166" t="s">
        <v>157</v>
      </c>
      <c r="E1071" s="174" t="s">
        <v>5</v>
      </c>
      <c r="F1071" s="175" t="s">
        <v>1202</v>
      </c>
      <c r="H1071" s="176">
        <v>7.62</v>
      </c>
      <c r="L1071" s="173"/>
      <c r="M1071" s="177"/>
      <c r="N1071" s="178"/>
      <c r="O1071" s="178"/>
      <c r="P1071" s="178"/>
      <c r="Q1071" s="178"/>
      <c r="R1071" s="178"/>
      <c r="S1071" s="178"/>
      <c r="T1071" s="179"/>
      <c r="AT1071" s="174" t="s">
        <v>157</v>
      </c>
      <c r="AU1071" s="174" t="s">
        <v>80</v>
      </c>
      <c r="AV1071" s="12" t="s">
        <v>146</v>
      </c>
      <c r="AW1071" s="12" t="s">
        <v>35</v>
      </c>
      <c r="AX1071" s="12" t="s">
        <v>72</v>
      </c>
      <c r="AY1071" s="174" t="s">
        <v>145</v>
      </c>
    </row>
    <row r="1072" spans="2:65" s="11" customFormat="1">
      <c r="B1072" s="165"/>
      <c r="D1072" s="166" t="s">
        <v>157</v>
      </c>
      <c r="E1072" s="167" t="s">
        <v>5</v>
      </c>
      <c r="F1072" s="168" t="s">
        <v>1208</v>
      </c>
      <c r="H1072" s="169">
        <v>5.7</v>
      </c>
      <c r="L1072" s="165"/>
      <c r="M1072" s="170"/>
      <c r="N1072" s="171"/>
      <c r="O1072" s="171"/>
      <c r="P1072" s="171"/>
      <c r="Q1072" s="171"/>
      <c r="R1072" s="171"/>
      <c r="S1072" s="171"/>
      <c r="T1072" s="172"/>
      <c r="AT1072" s="167" t="s">
        <v>157</v>
      </c>
      <c r="AU1072" s="167" t="s">
        <v>80</v>
      </c>
      <c r="AV1072" s="11" t="s">
        <v>80</v>
      </c>
      <c r="AW1072" s="11" t="s">
        <v>35</v>
      </c>
      <c r="AX1072" s="11" t="s">
        <v>72</v>
      </c>
      <c r="AY1072" s="167" t="s">
        <v>145</v>
      </c>
    </row>
    <row r="1073" spans="2:65" s="12" customFormat="1">
      <c r="B1073" s="173"/>
      <c r="D1073" s="166" t="s">
        <v>157</v>
      </c>
      <c r="E1073" s="174" t="s">
        <v>5</v>
      </c>
      <c r="F1073" s="175" t="s">
        <v>1209</v>
      </c>
      <c r="H1073" s="176">
        <v>5.7</v>
      </c>
      <c r="L1073" s="173"/>
      <c r="M1073" s="177"/>
      <c r="N1073" s="178"/>
      <c r="O1073" s="178"/>
      <c r="P1073" s="178"/>
      <c r="Q1073" s="178"/>
      <c r="R1073" s="178"/>
      <c r="S1073" s="178"/>
      <c r="T1073" s="179"/>
      <c r="AT1073" s="174" t="s">
        <v>157</v>
      </c>
      <c r="AU1073" s="174" t="s">
        <v>80</v>
      </c>
      <c r="AV1073" s="12" t="s">
        <v>146</v>
      </c>
      <c r="AW1073" s="12" t="s">
        <v>35</v>
      </c>
      <c r="AX1073" s="12" t="s">
        <v>72</v>
      </c>
      <c r="AY1073" s="174" t="s">
        <v>145</v>
      </c>
    </row>
    <row r="1074" spans="2:65" s="13" customFormat="1">
      <c r="B1074" s="180"/>
      <c r="D1074" s="166" t="s">
        <v>157</v>
      </c>
      <c r="E1074" s="181" t="s">
        <v>5</v>
      </c>
      <c r="F1074" s="182" t="s">
        <v>160</v>
      </c>
      <c r="H1074" s="183">
        <v>13.32</v>
      </c>
      <c r="L1074" s="180"/>
      <c r="M1074" s="184"/>
      <c r="N1074" s="185"/>
      <c r="O1074" s="185"/>
      <c r="P1074" s="185"/>
      <c r="Q1074" s="185"/>
      <c r="R1074" s="185"/>
      <c r="S1074" s="185"/>
      <c r="T1074" s="186"/>
      <c r="AT1074" s="181" t="s">
        <v>157</v>
      </c>
      <c r="AU1074" s="181" t="s">
        <v>80</v>
      </c>
      <c r="AV1074" s="13" t="s">
        <v>155</v>
      </c>
      <c r="AW1074" s="13" t="s">
        <v>35</v>
      </c>
      <c r="AX1074" s="13" t="s">
        <v>77</v>
      </c>
      <c r="AY1074" s="181" t="s">
        <v>145</v>
      </c>
    </row>
    <row r="1075" spans="2:65" s="1" customFormat="1" ht="22.75" customHeight="1">
      <c r="B1075" s="153"/>
      <c r="C1075" s="187" t="s">
        <v>1210</v>
      </c>
      <c r="D1075" s="187" t="s">
        <v>250</v>
      </c>
      <c r="E1075" s="188" t="s">
        <v>1211</v>
      </c>
      <c r="F1075" s="189" t="s">
        <v>1212</v>
      </c>
      <c r="G1075" s="190" t="s">
        <v>195</v>
      </c>
      <c r="H1075" s="191">
        <v>5.7</v>
      </c>
      <c r="I1075" s="159">
        <v>0</v>
      </c>
      <c r="J1075" s="192">
        <f>ROUND(I1075*H1075,2)</f>
        <v>0</v>
      </c>
      <c r="K1075" s="156" t="s">
        <v>1812</v>
      </c>
      <c r="L1075" s="193"/>
      <c r="M1075" s="194" t="s">
        <v>5</v>
      </c>
      <c r="N1075" s="195" t="s">
        <v>43</v>
      </c>
      <c r="O1075" s="162">
        <v>0</v>
      </c>
      <c r="P1075" s="162">
        <f>O1075*H1075</f>
        <v>0</v>
      </c>
      <c r="Q1075" s="162">
        <v>6.8999999999999999E-3</v>
      </c>
      <c r="R1075" s="162">
        <f>Q1075*H1075</f>
        <v>3.9330000000000004E-2</v>
      </c>
      <c r="S1075" s="162">
        <v>0</v>
      </c>
      <c r="T1075" s="163">
        <f>S1075*H1075</f>
        <v>0</v>
      </c>
      <c r="AR1075" s="24" t="s">
        <v>322</v>
      </c>
      <c r="AT1075" s="24" t="s">
        <v>250</v>
      </c>
      <c r="AU1075" s="24" t="s">
        <v>80</v>
      </c>
      <c r="AY1075" s="24" t="s">
        <v>145</v>
      </c>
      <c r="BE1075" s="164">
        <f>IF(N1075="základní",J1075,0)</f>
        <v>0</v>
      </c>
      <c r="BF1075" s="164">
        <f>IF(N1075="snížená",J1075,0)</f>
        <v>0</v>
      </c>
      <c r="BG1075" s="164">
        <f>IF(N1075="zákl. přenesená",J1075,0)</f>
        <v>0</v>
      </c>
      <c r="BH1075" s="164">
        <f>IF(N1075="sníž. přenesená",J1075,0)</f>
        <v>0</v>
      </c>
      <c r="BI1075" s="164">
        <f>IF(N1075="nulová",J1075,0)</f>
        <v>0</v>
      </c>
      <c r="BJ1075" s="24" t="s">
        <v>77</v>
      </c>
      <c r="BK1075" s="164">
        <f>ROUND(I1075*H1075,2)</f>
        <v>0</v>
      </c>
      <c r="BL1075" s="24" t="s">
        <v>233</v>
      </c>
      <c r="BM1075" s="24" t="s">
        <v>1213</v>
      </c>
    </row>
    <row r="1076" spans="2:65" s="11" customFormat="1">
      <c r="B1076" s="165"/>
      <c r="D1076" s="166" t="s">
        <v>157</v>
      </c>
      <c r="E1076" s="167" t="s">
        <v>5</v>
      </c>
      <c r="F1076" s="168" t="s">
        <v>1208</v>
      </c>
      <c r="H1076" s="169">
        <v>5.7</v>
      </c>
      <c r="L1076" s="165"/>
      <c r="M1076" s="170"/>
      <c r="N1076" s="171"/>
      <c r="O1076" s="171"/>
      <c r="P1076" s="171"/>
      <c r="Q1076" s="171"/>
      <c r="R1076" s="171"/>
      <c r="S1076" s="171"/>
      <c r="T1076" s="172"/>
      <c r="AT1076" s="167" t="s">
        <v>157</v>
      </c>
      <c r="AU1076" s="167" t="s">
        <v>80</v>
      </c>
      <c r="AV1076" s="11" t="s">
        <v>80</v>
      </c>
      <c r="AW1076" s="11" t="s">
        <v>35</v>
      </c>
      <c r="AX1076" s="11" t="s">
        <v>72</v>
      </c>
      <c r="AY1076" s="167" t="s">
        <v>145</v>
      </c>
    </row>
    <row r="1077" spans="2:65" s="12" customFormat="1">
      <c r="B1077" s="173"/>
      <c r="D1077" s="166" t="s">
        <v>157</v>
      </c>
      <c r="E1077" s="174" t="s">
        <v>5</v>
      </c>
      <c r="F1077" s="175" t="s">
        <v>1209</v>
      </c>
      <c r="H1077" s="176">
        <v>5.7</v>
      </c>
      <c r="L1077" s="173"/>
      <c r="M1077" s="177"/>
      <c r="N1077" s="178"/>
      <c r="O1077" s="178"/>
      <c r="P1077" s="178"/>
      <c r="Q1077" s="178"/>
      <c r="R1077" s="178"/>
      <c r="S1077" s="178"/>
      <c r="T1077" s="179"/>
      <c r="AT1077" s="174" t="s">
        <v>157</v>
      </c>
      <c r="AU1077" s="174" t="s">
        <v>80</v>
      </c>
      <c r="AV1077" s="12" t="s">
        <v>146</v>
      </c>
      <c r="AW1077" s="12" t="s">
        <v>35</v>
      </c>
      <c r="AX1077" s="12" t="s">
        <v>72</v>
      </c>
      <c r="AY1077" s="174" t="s">
        <v>145</v>
      </c>
    </row>
    <row r="1078" spans="2:65" s="13" customFormat="1">
      <c r="B1078" s="180"/>
      <c r="D1078" s="166" t="s">
        <v>157</v>
      </c>
      <c r="E1078" s="181" t="s">
        <v>5</v>
      </c>
      <c r="F1078" s="182" t="s">
        <v>160</v>
      </c>
      <c r="H1078" s="183">
        <v>5.7</v>
      </c>
      <c r="L1078" s="180"/>
      <c r="M1078" s="184"/>
      <c r="N1078" s="185"/>
      <c r="O1078" s="185"/>
      <c r="P1078" s="185"/>
      <c r="Q1078" s="185"/>
      <c r="R1078" s="185"/>
      <c r="S1078" s="185"/>
      <c r="T1078" s="186"/>
      <c r="AT1078" s="181" t="s">
        <v>157</v>
      </c>
      <c r="AU1078" s="181" t="s">
        <v>80</v>
      </c>
      <c r="AV1078" s="13" t="s">
        <v>155</v>
      </c>
      <c r="AW1078" s="13" t="s">
        <v>35</v>
      </c>
      <c r="AX1078" s="13" t="s">
        <v>77</v>
      </c>
      <c r="AY1078" s="181" t="s">
        <v>145</v>
      </c>
    </row>
    <row r="1079" spans="2:65" s="1" customFormat="1" ht="34.25" customHeight="1">
      <c r="B1079" s="153"/>
      <c r="C1079" s="154" t="s">
        <v>1214</v>
      </c>
      <c r="D1079" s="154" t="s">
        <v>150</v>
      </c>
      <c r="E1079" s="155" t="s">
        <v>1215</v>
      </c>
      <c r="F1079" s="156" t="s">
        <v>1216</v>
      </c>
      <c r="G1079" s="157" t="s">
        <v>290</v>
      </c>
      <c r="H1079" s="158">
        <v>0.65800000000000003</v>
      </c>
      <c r="I1079" s="159">
        <v>0</v>
      </c>
      <c r="J1079" s="159">
        <f>ROUND(I1079*H1079,2)</f>
        <v>0</v>
      </c>
      <c r="K1079" s="156" t="s">
        <v>1812</v>
      </c>
      <c r="L1079" s="39"/>
      <c r="M1079" s="160" t="s">
        <v>5</v>
      </c>
      <c r="N1079" s="161" t="s">
        <v>43</v>
      </c>
      <c r="O1079" s="162">
        <v>1.609</v>
      </c>
      <c r="P1079" s="162">
        <f>O1079*H1079</f>
        <v>1.0587219999999999</v>
      </c>
      <c r="Q1079" s="162">
        <v>0</v>
      </c>
      <c r="R1079" s="162">
        <f>Q1079*H1079</f>
        <v>0</v>
      </c>
      <c r="S1079" s="162">
        <v>0</v>
      </c>
      <c r="T1079" s="163">
        <f>S1079*H1079</f>
        <v>0</v>
      </c>
      <c r="AR1079" s="24" t="s">
        <v>233</v>
      </c>
      <c r="AT1079" s="24" t="s">
        <v>150</v>
      </c>
      <c r="AU1079" s="24" t="s">
        <v>80</v>
      </c>
      <c r="AY1079" s="24" t="s">
        <v>145</v>
      </c>
      <c r="BE1079" s="164">
        <f>IF(N1079="základní",J1079,0)</f>
        <v>0</v>
      </c>
      <c r="BF1079" s="164">
        <f>IF(N1079="snížená",J1079,0)</f>
        <v>0</v>
      </c>
      <c r="BG1079" s="164">
        <f>IF(N1079="zákl. přenesená",J1079,0)</f>
        <v>0</v>
      </c>
      <c r="BH1079" s="164">
        <f>IF(N1079="sníž. přenesená",J1079,0)</f>
        <v>0</v>
      </c>
      <c r="BI1079" s="164">
        <f>IF(N1079="nulová",J1079,0)</f>
        <v>0</v>
      </c>
      <c r="BJ1079" s="24" t="s">
        <v>77</v>
      </c>
      <c r="BK1079" s="164">
        <f>ROUND(I1079*H1079,2)</f>
        <v>0</v>
      </c>
      <c r="BL1079" s="24" t="s">
        <v>233</v>
      </c>
      <c r="BM1079" s="24" t="s">
        <v>1217</v>
      </c>
    </row>
    <row r="1080" spans="2:65" s="10" customFormat="1" ht="29.9" customHeight="1">
      <c r="B1080" s="141"/>
      <c r="D1080" s="142" t="s">
        <v>71</v>
      </c>
      <c r="E1080" s="151" t="s">
        <v>1218</v>
      </c>
      <c r="F1080" s="151" t="s">
        <v>1219</v>
      </c>
      <c r="J1080" s="152">
        <f>BK1080</f>
        <v>0</v>
      </c>
      <c r="L1080" s="141"/>
      <c r="M1080" s="145"/>
      <c r="N1080" s="146"/>
      <c r="O1080" s="146"/>
      <c r="P1080" s="147">
        <f>SUM(P1081:P1084)</f>
        <v>0</v>
      </c>
      <c r="Q1080" s="146"/>
      <c r="R1080" s="147">
        <f>SUM(R1081:R1084)</f>
        <v>0</v>
      </c>
      <c r="S1080" s="146"/>
      <c r="T1080" s="148">
        <f>SUM(T1081:T1084)</f>
        <v>0</v>
      </c>
      <c r="AR1080" s="142" t="s">
        <v>80</v>
      </c>
      <c r="AT1080" s="149" t="s">
        <v>71</v>
      </c>
      <c r="AU1080" s="149" t="s">
        <v>77</v>
      </c>
      <c r="AY1080" s="142" t="s">
        <v>145</v>
      </c>
      <c r="BK1080" s="150">
        <f>SUM(BK1081:BK1084)</f>
        <v>0</v>
      </c>
    </row>
    <row r="1081" spans="2:65" s="1" customFormat="1" ht="14.4" customHeight="1">
      <c r="B1081" s="153"/>
      <c r="C1081" s="154" t="s">
        <v>1220</v>
      </c>
      <c r="D1081" s="154" t="s">
        <v>150</v>
      </c>
      <c r="E1081" s="155" t="s">
        <v>1221</v>
      </c>
      <c r="F1081" s="156" t="s">
        <v>1222</v>
      </c>
      <c r="G1081" s="157" t="s">
        <v>170</v>
      </c>
      <c r="H1081" s="158">
        <v>31</v>
      </c>
      <c r="I1081" s="159">
        <v>0</v>
      </c>
      <c r="J1081" s="159">
        <f>ROUND(I1081*H1081,2)</f>
        <v>0</v>
      </c>
      <c r="K1081" s="156" t="s">
        <v>5</v>
      </c>
      <c r="L1081" s="39"/>
      <c r="M1081" s="160" t="s">
        <v>5</v>
      </c>
      <c r="N1081" s="161" t="s">
        <v>43</v>
      </c>
      <c r="O1081" s="162">
        <v>0</v>
      </c>
      <c r="P1081" s="162">
        <f>O1081*H1081</f>
        <v>0</v>
      </c>
      <c r="Q1081" s="162">
        <v>0</v>
      </c>
      <c r="R1081" s="162">
        <f>Q1081*H1081</f>
        <v>0</v>
      </c>
      <c r="S1081" s="162">
        <v>0</v>
      </c>
      <c r="T1081" s="163">
        <f>S1081*H1081</f>
        <v>0</v>
      </c>
      <c r="AR1081" s="24" t="s">
        <v>233</v>
      </c>
      <c r="AT1081" s="24" t="s">
        <v>150</v>
      </c>
      <c r="AU1081" s="24" t="s">
        <v>80</v>
      </c>
      <c r="AY1081" s="24" t="s">
        <v>145</v>
      </c>
      <c r="BE1081" s="164">
        <f>IF(N1081="základní",J1081,0)</f>
        <v>0</v>
      </c>
      <c r="BF1081" s="164">
        <f>IF(N1081="snížená",J1081,0)</f>
        <v>0</v>
      </c>
      <c r="BG1081" s="164">
        <f>IF(N1081="zákl. přenesená",J1081,0)</f>
        <v>0</v>
      </c>
      <c r="BH1081" s="164">
        <f>IF(N1081="sníž. přenesená",J1081,0)</f>
        <v>0</v>
      </c>
      <c r="BI1081" s="164">
        <f>IF(N1081="nulová",J1081,0)</f>
        <v>0</v>
      </c>
      <c r="BJ1081" s="24" t="s">
        <v>77</v>
      </c>
      <c r="BK1081" s="164">
        <f>ROUND(I1081*H1081,2)</f>
        <v>0</v>
      </c>
      <c r="BL1081" s="24" t="s">
        <v>233</v>
      </c>
      <c r="BM1081" s="24" t="s">
        <v>1223</v>
      </c>
    </row>
    <row r="1082" spans="2:65" s="11" customFormat="1">
      <c r="B1082" s="165"/>
      <c r="D1082" s="166" t="s">
        <v>157</v>
      </c>
      <c r="E1082" s="167" t="s">
        <v>5</v>
      </c>
      <c r="F1082" s="168" t="s">
        <v>1224</v>
      </c>
      <c r="H1082" s="169">
        <v>31</v>
      </c>
      <c r="L1082" s="165"/>
      <c r="M1082" s="170"/>
      <c r="N1082" s="171"/>
      <c r="O1082" s="171"/>
      <c r="P1082" s="171"/>
      <c r="Q1082" s="171"/>
      <c r="R1082" s="171"/>
      <c r="S1082" s="171"/>
      <c r="T1082" s="172"/>
      <c r="AT1082" s="167" t="s">
        <v>157</v>
      </c>
      <c r="AU1082" s="167" t="s">
        <v>80</v>
      </c>
      <c r="AV1082" s="11" t="s">
        <v>80</v>
      </c>
      <c r="AW1082" s="11" t="s">
        <v>35</v>
      </c>
      <c r="AX1082" s="11" t="s">
        <v>77</v>
      </c>
      <c r="AY1082" s="167" t="s">
        <v>145</v>
      </c>
    </row>
    <row r="1083" spans="2:65" s="1" customFormat="1" ht="22.75" customHeight="1">
      <c r="B1083" s="153"/>
      <c r="C1083" s="154" t="s">
        <v>1225</v>
      </c>
      <c r="D1083" s="154" t="s">
        <v>150</v>
      </c>
      <c r="E1083" s="155" t="s">
        <v>1226</v>
      </c>
      <c r="F1083" s="156" t="s">
        <v>1227</v>
      </c>
      <c r="G1083" s="157" t="s">
        <v>170</v>
      </c>
      <c r="H1083" s="158">
        <v>31</v>
      </c>
      <c r="I1083" s="159">
        <v>0</v>
      </c>
      <c r="J1083" s="159">
        <f>ROUND(I1083*H1083,2)</f>
        <v>0</v>
      </c>
      <c r="K1083" s="156" t="s">
        <v>5</v>
      </c>
      <c r="L1083" s="39"/>
      <c r="M1083" s="160" t="s">
        <v>5</v>
      </c>
      <c r="N1083" s="161" t="s">
        <v>43</v>
      </c>
      <c r="O1083" s="162">
        <v>0</v>
      </c>
      <c r="P1083" s="162">
        <f>O1083*H1083</f>
        <v>0</v>
      </c>
      <c r="Q1083" s="162">
        <v>0</v>
      </c>
      <c r="R1083" s="162">
        <f>Q1083*H1083</f>
        <v>0</v>
      </c>
      <c r="S1083" s="162">
        <v>0</v>
      </c>
      <c r="T1083" s="163">
        <f>S1083*H1083</f>
        <v>0</v>
      </c>
      <c r="AR1083" s="24" t="s">
        <v>233</v>
      </c>
      <c r="AT1083" s="24" t="s">
        <v>150</v>
      </c>
      <c r="AU1083" s="24" t="s">
        <v>80</v>
      </c>
      <c r="AY1083" s="24" t="s">
        <v>145</v>
      </c>
      <c r="BE1083" s="164">
        <f>IF(N1083="základní",J1083,0)</f>
        <v>0</v>
      </c>
      <c r="BF1083" s="164">
        <f>IF(N1083="snížená",J1083,0)</f>
        <v>0</v>
      </c>
      <c r="BG1083" s="164">
        <f>IF(N1083="zákl. přenesená",J1083,0)</f>
        <v>0</v>
      </c>
      <c r="BH1083" s="164">
        <f>IF(N1083="sníž. přenesená",J1083,0)</f>
        <v>0</v>
      </c>
      <c r="BI1083" s="164">
        <f>IF(N1083="nulová",J1083,0)</f>
        <v>0</v>
      </c>
      <c r="BJ1083" s="24" t="s">
        <v>77</v>
      </c>
      <c r="BK1083" s="164">
        <f>ROUND(I1083*H1083,2)</f>
        <v>0</v>
      </c>
      <c r="BL1083" s="24" t="s">
        <v>233</v>
      </c>
      <c r="BM1083" s="24" t="s">
        <v>1228</v>
      </c>
    </row>
    <row r="1084" spans="2:65" s="1" customFormat="1" ht="14.4" customHeight="1">
      <c r="B1084" s="153"/>
      <c r="C1084" s="154" t="s">
        <v>1229</v>
      </c>
      <c r="D1084" s="154" t="s">
        <v>150</v>
      </c>
      <c r="E1084" s="155" t="s">
        <v>1230</v>
      </c>
      <c r="F1084" s="156" t="s">
        <v>1231</v>
      </c>
      <c r="G1084" s="157" t="s">
        <v>258</v>
      </c>
      <c r="H1084" s="158">
        <v>1</v>
      </c>
      <c r="I1084" s="159">
        <v>0</v>
      </c>
      <c r="J1084" s="159">
        <f>ROUND(I1084*H1084,2)</f>
        <v>0</v>
      </c>
      <c r="K1084" s="156" t="s">
        <v>5</v>
      </c>
      <c r="L1084" s="39"/>
      <c r="M1084" s="160" t="s">
        <v>5</v>
      </c>
      <c r="N1084" s="161" t="s">
        <v>43</v>
      </c>
      <c r="O1084" s="162">
        <v>0</v>
      </c>
      <c r="P1084" s="162">
        <f>O1084*H1084</f>
        <v>0</v>
      </c>
      <c r="Q1084" s="162">
        <v>0</v>
      </c>
      <c r="R1084" s="162">
        <f>Q1084*H1084</f>
        <v>0</v>
      </c>
      <c r="S1084" s="162">
        <v>0</v>
      </c>
      <c r="T1084" s="163">
        <f>S1084*H1084</f>
        <v>0</v>
      </c>
      <c r="AR1084" s="24" t="s">
        <v>233</v>
      </c>
      <c r="AT1084" s="24" t="s">
        <v>150</v>
      </c>
      <c r="AU1084" s="24" t="s">
        <v>80</v>
      </c>
      <c r="AY1084" s="24" t="s">
        <v>145</v>
      </c>
      <c r="BE1084" s="164">
        <f>IF(N1084="základní",J1084,0)</f>
        <v>0</v>
      </c>
      <c r="BF1084" s="164">
        <f>IF(N1084="snížená",J1084,0)</f>
        <v>0</v>
      </c>
      <c r="BG1084" s="164">
        <f>IF(N1084="zákl. přenesená",J1084,0)</f>
        <v>0</v>
      </c>
      <c r="BH1084" s="164">
        <f>IF(N1084="sníž. přenesená",J1084,0)</f>
        <v>0</v>
      </c>
      <c r="BI1084" s="164">
        <f>IF(N1084="nulová",J1084,0)</f>
        <v>0</v>
      </c>
      <c r="BJ1084" s="24" t="s">
        <v>77</v>
      </c>
      <c r="BK1084" s="164">
        <f>ROUND(I1084*H1084,2)</f>
        <v>0</v>
      </c>
      <c r="BL1084" s="24" t="s">
        <v>233</v>
      </c>
      <c r="BM1084" s="24" t="s">
        <v>1232</v>
      </c>
    </row>
    <row r="1085" spans="2:65" s="10" customFormat="1" ht="29.9" customHeight="1">
      <c r="B1085" s="141"/>
      <c r="D1085" s="142" t="s">
        <v>71</v>
      </c>
      <c r="E1085" s="151" t="s">
        <v>1233</v>
      </c>
      <c r="F1085" s="151" t="s">
        <v>1234</v>
      </c>
      <c r="J1085" s="152">
        <f>BK1085</f>
        <v>0</v>
      </c>
      <c r="L1085" s="141"/>
      <c r="M1085" s="145"/>
      <c r="N1085" s="146"/>
      <c r="O1085" s="146"/>
      <c r="P1085" s="147">
        <f>SUM(P1086:P1093)</f>
        <v>5.3540000000000001</v>
      </c>
      <c r="Q1085" s="146"/>
      <c r="R1085" s="147">
        <f>SUM(R1086:R1093)</f>
        <v>0.02</v>
      </c>
      <c r="S1085" s="146"/>
      <c r="T1085" s="148">
        <f>SUM(T1086:T1093)</f>
        <v>0</v>
      </c>
      <c r="AR1085" s="142" t="s">
        <v>80</v>
      </c>
      <c r="AT1085" s="149" t="s">
        <v>71</v>
      </c>
      <c r="AU1085" s="149" t="s">
        <v>77</v>
      </c>
      <c r="AY1085" s="142" t="s">
        <v>145</v>
      </c>
      <c r="BK1085" s="150">
        <f>SUM(BK1086:BK1093)</f>
        <v>0</v>
      </c>
    </row>
    <row r="1086" spans="2:65" s="1" customFormat="1" ht="14.4" customHeight="1">
      <c r="B1086" s="153"/>
      <c r="C1086" s="154" t="s">
        <v>1235</v>
      </c>
      <c r="D1086" s="154" t="s">
        <v>150</v>
      </c>
      <c r="E1086" s="155" t="s">
        <v>1236</v>
      </c>
      <c r="F1086" s="156" t="s">
        <v>1237</v>
      </c>
      <c r="G1086" s="157" t="s">
        <v>258</v>
      </c>
      <c r="H1086" s="158">
        <v>3</v>
      </c>
      <c r="I1086" s="159">
        <v>0</v>
      </c>
      <c r="J1086" s="159">
        <f>ROUND(I1086*H1086,2)</f>
        <v>0</v>
      </c>
      <c r="K1086" s="156" t="s">
        <v>1812</v>
      </c>
      <c r="L1086" s="39"/>
      <c r="M1086" s="160" t="s">
        <v>5</v>
      </c>
      <c r="N1086" s="161" t="s">
        <v>43</v>
      </c>
      <c r="O1086" s="162">
        <v>1.32</v>
      </c>
      <c r="P1086" s="162">
        <f>O1086*H1086</f>
        <v>3.96</v>
      </c>
      <c r="Q1086" s="162">
        <v>0</v>
      </c>
      <c r="R1086" s="162">
        <f>Q1086*H1086</f>
        <v>0</v>
      </c>
      <c r="S1086" s="162">
        <v>0</v>
      </c>
      <c r="T1086" s="163">
        <f>S1086*H1086</f>
        <v>0</v>
      </c>
      <c r="AR1086" s="24" t="s">
        <v>233</v>
      </c>
      <c r="AT1086" s="24" t="s">
        <v>150</v>
      </c>
      <c r="AU1086" s="24" t="s">
        <v>80</v>
      </c>
      <c r="AY1086" s="24" t="s">
        <v>145</v>
      </c>
      <c r="BE1086" s="164">
        <f>IF(N1086="základní",J1086,0)</f>
        <v>0</v>
      </c>
      <c r="BF1086" s="164">
        <f>IF(N1086="snížená",J1086,0)</f>
        <v>0</v>
      </c>
      <c r="BG1086" s="164">
        <f>IF(N1086="zákl. přenesená",J1086,0)</f>
        <v>0</v>
      </c>
      <c r="BH1086" s="164">
        <f>IF(N1086="sníž. přenesená",J1086,0)</f>
        <v>0</v>
      </c>
      <c r="BI1086" s="164">
        <f>IF(N1086="nulová",J1086,0)</f>
        <v>0</v>
      </c>
      <c r="BJ1086" s="24" t="s">
        <v>77</v>
      </c>
      <c r="BK1086" s="164">
        <f>ROUND(I1086*H1086,2)</f>
        <v>0</v>
      </c>
      <c r="BL1086" s="24" t="s">
        <v>233</v>
      </c>
      <c r="BM1086" s="24" t="s">
        <v>1238</v>
      </c>
    </row>
    <row r="1087" spans="2:65" s="11" customFormat="1">
      <c r="B1087" s="165"/>
      <c r="D1087" s="166" t="s">
        <v>157</v>
      </c>
      <c r="E1087" s="167" t="s">
        <v>5</v>
      </c>
      <c r="F1087" s="168" t="s">
        <v>1239</v>
      </c>
      <c r="H1087" s="169">
        <v>3</v>
      </c>
      <c r="L1087" s="165"/>
      <c r="M1087" s="170"/>
      <c r="N1087" s="171"/>
      <c r="O1087" s="171"/>
      <c r="P1087" s="171"/>
      <c r="Q1087" s="171"/>
      <c r="R1087" s="171"/>
      <c r="S1087" s="171"/>
      <c r="T1087" s="172"/>
      <c r="AT1087" s="167" t="s">
        <v>157</v>
      </c>
      <c r="AU1087" s="167" t="s">
        <v>80</v>
      </c>
      <c r="AV1087" s="11" t="s">
        <v>80</v>
      </c>
      <c r="AW1087" s="11" t="s">
        <v>35</v>
      </c>
      <c r="AX1087" s="11" t="s">
        <v>77</v>
      </c>
      <c r="AY1087" s="167" t="s">
        <v>145</v>
      </c>
    </row>
    <row r="1088" spans="2:65" s="1" customFormat="1" ht="14.4" customHeight="1">
      <c r="B1088" s="153"/>
      <c r="C1088" s="187" t="s">
        <v>1240</v>
      </c>
      <c r="D1088" s="187" t="s">
        <v>250</v>
      </c>
      <c r="E1088" s="188" t="s">
        <v>1241</v>
      </c>
      <c r="F1088" s="189" t="s">
        <v>1242</v>
      </c>
      <c r="G1088" s="190" t="s">
        <v>258</v>
      </c>
      <c r="H1088" s="191">
        <v>3</v>
      </c>
      <c r="I1088" s="159">
        <v>0</v>
      </c>
      <c r="J1088" s="192">
        <f t="shared" ref="J1088:J1093" si="10">ROUND(I1088*H1088,2)</f>
        <v>0</v>
      </c>
      <c r="K1088" s="189" t="s">
        <v>5</v>
      </c>
      <c r="L1088" s="193"/>
      <c r="M1088" s="194" t="s">
        <v>5</v>
      </c>
      <c r="N1088" s="195" t="s">
        <v>43</v>
      </c>
      <c r="O1088" s="162">
        <v>0</v>
      </c>
      <c r="P1088" s="162">
        <f t="shared" ref="P1088:P1093" si="11">O1088*H1088</f>
        <v>0</v>
      </c>
      <c r="Q1088" s="162">
        <v>4.0000000000000001E-3</v>
      </c>
      <c r="R1088" s="162">
        <f t="shared" ref="R1088:R1093" si="12">Q1088*H1088</f>
        <v>1.2E-2</v>
      </c>
      <c r="S1088" s="162">
        <v>0</v>
      </c>
      <c r="T1088" s="163">
        <f t="shared" ref="T1088:T1093" si="13">S1088*H1088</f>
        <v>0</v>
      </c>
      <c r="AR1088" s="24" t="s">
        <v>322</v>
      </c>
      <c r="AT1088" s="24" t="s">
        <v>250</v>
      </c>
      <c r="AU1088" s="24" t="s">
        <v>80</v>
      </c>
      <c r="AY1088" s="24" t="s">
        <v>145</v>
      </c>
      <c r="BE1088" s="164">
        <f t="shared" ref="BE1088:BE1093" si="14">IF(N1088="základní",J1088,0)</f>
        <v>0</v>
      </c>
      <c r="BF1088" s="164">
        <f t="shared" ref="BF1088:BF1093" si="15">IF(N1088="snížená",J1088,0)</f>
        <v>0</v>
      </c>
      <c r="BG1088" s="164">
        <f t="shared" ref="BG1088:BG1093" si="16">IF(N1088="zákl. přenesená",J1088,0)</f>
        <v>0</v>
      </c>
      <c r="BH1088" s="164">
        <f t="shared" ref="BH1088:BH1093" si="17">IF(N1088="sníž. přenesená",J1088,0)</f>
        <v>0</v>
      </c>
      <c r="BI1088" s="164">
        <f t="shared" ref="BI1088:BI1093" si="18">IF(N1088="nulová",J1088,0)</f>
        <v>0</v>
      </c>
      <c r="BJ1088" s="24" t="s">
        <v>77</v>
      </c>
      <c r="BK1088" s="164">
        <f t="shared" ref="BK1088:BK1093" si="19">ROUND(I1088*H1088,2)</f>
        <v>0</v>
      </c>
      <c r="BL1088" s="24" t="s">
        <v>233</v>
      </c>
      <c r="BM1088" s="24" t="s">
        <v>1243</v>
      </c>
    </row>
    <row r="1089" spans="2:65" s="1" customFormat="1" ht="14.4" customHeight="1">
      <c r="B1089" s="153"/>
      <c r="C1089" s="154" t="s">
        <v>1244</v>
      </c>
      <c r="D1089" s="154" t="s">
        <v>150</v>
      </c>
      <c r="E1089" s="155" t="s">
        <v>1245</v>
      </c>
      <c r="F1089" s="156" t="s">
        <v>1246</v>
      </c>
      <c r="G1089" s="157" t="s">
        <v>258</v>
      </c>
      <c r="H1089" s="158">
        <v>1</v>
      </c>
      <c r="I1089" s="159">
        <v>0</v>
      </c>
      <c r="J1089" s="159">
        <f t="shared" si="10"/>
        <v>0</v>
      </c>
      <c r="K1089" s="156" t="s">
        <v>1812</v>
      </c>
      <c r="L1089" s="39"/>
      <c r="M1089" s="160" t="s">
        <v>5</v>
      </c>
      <c r="N1089" s="161" t="s">
        <v>43</v>
      </c>
      <c r="O1089" s="162">
        <v>1.3939999999999999</v>
      </c>
      <c r="P1089" s="162">
        <f t="shared" si="11"/>
        <v>1.3939999999999999</v>
      </c>
      <c r="Q1089" s="162">
        <v>0</v>
      </c>
      <c r="R1089" s="162">
        <f t="shared" si="12"/>
        <v>0</v>
      </c>
      <c r="S1089" s="162">
        <v>0</v>
      </c>
      <c r="T1089" s="163">
        <f t="shared" si="13"/>
        <v>0</v>
      </c>
      <c r="AR1089" s="24" t="s">
        <v>233</v>
      </c>
      <c r="AT1089" s="24" t="s">
        <v>150</v>
      </c>
      <c r="AU1089" s="24" t="s">
        <v>80</v>
      </c>
      <c r="AY1089" s="24" t="s">
        <v>145</v>
      </c>
      <c r="BE1089" s="164">
        <f t="shared" si="14"/>
        <v>0</v>
      </c>
      <c r="BF1089" s="164">
        <f t="shared" si="15"/>
        <v>0</v>
      </c>
      <c r="BG1089" s="164">
        <f t="shared" si="16"/>
        <v>0</v>
      </c>
      <c r="BH1089" s="164">
        <f t="shared" si="17"/>
        <v>0</v>
      </c>
      <c r="BI1089" s="164">
        <f t="shared" si="18"/>
        <v>0</v>
      </c>
      <c r="BJ1089" s="24" t="s">
        <v>77</v>
      </c>
      <c r="BK1089" s="164">
        <f t="shared" si="19"/>
        <v>0</v>
      </c>
      <c r="BL1089" s="24" t="s">
        <v>233</v>
      </c>
      <c r="BM1089" s="24" t="s">
        <v>1247</v>
      </c>
    </row>
    <row r="1090" spans="2:65" s="1" customFormat="1" ht="14.4" customHeight="1">
      <c r="B1090" s="153"/>
      <c r="C1090" s="187" t="s">
        <v>1248</v>
      </c>
      <c r="D1090" s="187" t="s">
        <v>250</v>
      </c>
      <c r="E1090" s="188" t="s">
        <v>1249</v>
      </c>
      <c r="F1090" s="189" t="s">
        <v>1250</v>
      </c>
      <c r="G1090" s="190" t="s">
        <v>258</v>
      </c>
      <c r="H1090" s="191">
        <v>1</v>
      </c>
      <c r="I1090" s="159">
        <v>0</v>
      </c>
      <c r="J1090" s="192">
        <f t="shared" si="10"/>
        <v>0</v>
      </c>
      <c r="K1090" s="189" t="s">
        <v>5</v>
      </c>
      <c r="L1090" s="193"/>
      <c r="M1090" s="194" t="s">
        <v>5</v>
      </c>
      <c r="N1090" s="195" t="s">
        <v>43</v>
      </c>
      <c r="O1090" s="162">
        <v>0</v>
      </c>
      <c r="P1090" s="162">
        <f t="shared" si="11"/>
        <v>0</v>
      </c>
      <c r="Q1090" s="162">
        <v>8.0000000000000002E-3</v>
      </c>
      <c r="R1090" s="162">
        <f t="shared" si="12"/>
        <v>8.0000000000000002E-3</v>
      </c>
      <c r="S1090" s="162">
        <v>0</v>
      </c>
      <c r="T1090" s="163">
        <f t="shared" si="13"/>
        <v>0</v>
      </c>
      <c r="AR1090" s="24" t="s">
        <v>322</v>
      </c>
      <c r="AT1090" s="24" t="s">
        <v>250</v>
      </c>
      <c r="AU1090" s="24" t="s">
        <v>80</v>
      </c>
      <c r="AY1090" s="24" t="s">
        <v>145</v>
      </c>
      <c r="BE1090" s="164">
        <f t="shared" si="14"/>
        <v>0</v>
      </c>
      <c r="BF1090" s="164">
        <f t="shared" si="15"/>
        <v>0</v>
      </c>
      <c r="BG1090" s="164">
        <f t="shared" si="16"/>
        <v>0</v>
      </c>
      <c r="BH1090" s="164">
        <f t="shared" si="17"/>
        <v>0</v>
      </c>
      <c r="BI1090" s="164">
        <f t="shared" si="18"/>
        <v>0</v>
      </c>
      <c r="BJ1090" s="24" t="s">
        <v>77</v>
      </c>
      <c r="BK1090" s="164">
        <f t="shared" si="19"/>
        <v>0</v>
      </c>
      <c r="BL1090" s="24" t="s">
        <v>233</v>
      </c>
      <c r="BM1090" s="24" t="s">
        <v>1251</v>
      </c>
    </row>
    <row r="1091" spans="2:65" s="1" customFormat="1" ht="14.4" customHeight="1">
      <c r="B1091" s="153"/>
      <c r="C1091" s="154" t="s">
        <v>1252</v>
      </c>
      <c r="D1091" s="154" t="s">
        <v>150</v>
      </c>
      <c r="E1091" s="155" t="s">
        <v>1253</v>
      </c>
      <c r="F1091" s="156" t="s">
        <v>1254</v>
      </c>
      <c r="G1091" s="157" t="s">
        <v>179</v>
      </c>
      <c r="H1091" s="158">
        <v>1</v>
      </c>
      <c r="I1091" s="159">
        <v>0</v>
      </c>
      <c r="J1091" s="159">
        <f t="shared" si="10"/>
        <v>0</v>
      </c>
      <c r="K1091" s="156" t="s">
        <v>5</v>
      </c>
      <c r="L1091" s="39"/>
      <c r="M1091" s="160" t="s">
        <v>5</v>
      </c>
      <c r="N1091" s="161" t="s">
        <v>43</v>
      </c>
      <c r="O1091" s="162">
        <v>0</v>
      </c>
      <c r="P1091" s="162">
        <f t="shared" si="11"/>
        <v>0</v>
      </c>
      <c r="Q1091" s="162">
        <v>0</v>
      </c>
      <c r="R1091" s="162">
        <f t="shared" si="12"/>
        <v>0</v>
      </c>
      <c r="S1091" s="162">
        <v>0</v>
      </c>
      <c r="T1091" s="163">
        <f t="shared" si="13"/>
        <v>0</v>
      </c>
      <c r="AR1091" s="24" t="s">
        <v>233</v>
      </c>
      <c r="AT1091" s="24" t="s">
        <v>150</v>
      </c>
      <c r="AU1091" s="24" t="s">
        <v>80</v>
      </c>
      <c r="AY1091" s="24" t="s">
        <v>145</v>
      </c>
      <c r="BE1091" s="164">
        <f t="shared" si="14"/>
        <v>0</v>
      </c>
      <c r="BF1091" s="164">
        <f t="shared" si="15"/>
        <v>0</v>
      </c>
      <c r="BG1091" s="164">
        <f t="shared" si="16"/>
        <v>0</v>
      </c>
      <c r="BH1091" s="164">
        <f t="shared" si="17"/>
        <v>0</v>
      </c>
      <c r="BI1091" s="164">
        <f t="shared" si="18"/>
        <v>0</v>
      </c>
      <c r="BJ1091" s="24" t="s">
        <v>77</v>
      </c>
      <c r="BK1091" s="164">
        <f t="shared" si="19"/>
        <v>0</v>
      </c>
      <c r="BL1091" s="24" t="s">
        <v>233</v>
      </c>
      <c r="BM1091" s="24" t="s">
        <v>1255</v>
      </c>
    </row>
    <row r="1092" spans="2:65" s="1" customFormat="1" ht="14.4" customHeight="1">
      <c r="B1092" s="153"/>
      <c r="C1092" s="154" t="s">
        <v>1256</v>
      </c>
      <c r="D1092" s="154" t="s">
        <v>150</v>
      </c>
      <c r="E1092" s="155" t="s">
        <v>1257</v>
      </c>
      <c r="F1092" s="156" t="s">
        <v>1258</v>
      </c>
      <c r="G1092" s="157" t="s">
        <v>258</v>
      </c>
      <c r="H1092" s="158">
        <v>3</v>
      </c>
      <c r="I1092" s="159">
        <v>0</v>
      </c>
      <c r="J1092" s="159">
        <f t="shared" si="10"/>
        <v>0</v>
      </c>
      <c r="K1092" s="156" t="s">
        <v>5</v>
      </c>
      <c r="L1092" s="39"/>
      <c r="M1092" s="160" t="s">
        <v>5</v>
      </c>
      <c r="N1092" s="161" t="s">
        <v>43</v>
      </c>
      <c r="O1092" s="162">
        <v>0</v>
      </c>
      <c r="P1092" s="162">
        <f t="shared" si="11"/>
        <v>0</v>
      </c>
      <c r="Q1092" s="162">
        <v>0</v>
      </c>
      <c r="R1092" s="162">
        <f t="shared" si="12"/>
        <v>0</v>
      </c>
      <c r="S1092" s="162">
        <v>0</v>
      </c>
      <c r="T1092" s="163">
        <f t="shared" si="13"/>
        <v>0</v>
      </c>
      <c r="AR1092" s="24" t="s">
        <v>233</v>
      </c>
      <c r="AT1092" s="24" t="s">
        <v>150</v>
      </c>
      <c r="AU1092" s="24" t="s">
        <v>80</v>
      </c>
      <c r="AY1092" s="24" t="s">
        <v>145</v>
      </c>
      <c r="BE1092" s="164">
        <f t="shared" si="14"/>
        <v>0</v>
      </c>
      <c r="BF1092" s="164">
        <f t="shared" si="15"/>
        <v>0</v>
      </c>
      <c r="BG1092" s="164">
        <f t="shared" si="16"/>
        <v>0</v>
      </c>
      <c r="BH1092" s="164">
        <f t="shared" si="17"/>
        <v>0</v>
      </c>
      <c r="BI1092" s="164">
        <f t="shared" si="18"/>
        <v>0</v>
      </c>
      <c r="BJ1092" s="24" t="s">
        <v>77</v>
      </c>
      <c r="BK1092" s="164">
        <f t="shared" si="19"/>
        <v>0</v>
      </c>
      <c r="BL1092" s="24" t="s">
        <v>233</v>
      </c>
      <c r="BM1092" s="24" t="s">
        <v>1259</v>
      </c>
    </row>
    <row r="1093" spans="2:65" s="1" customFormat="1" ht="34.25" customHeight="1">
      <c r="B1093" s="153"/>
      <c r="C1093" s="154" t="s">
        <v>1260</v>
      </c>
      <c r="D1093" s="154" t="s">
        <v>150</v>
      </c>
      <c r="E1093" s="155" t="s">
        <v>1261</v>
      </c>
      <c r="F1093" s="156" t="s">
        <v>1262</v>
      </c>
      <c r="G1093" s="157" t="s">
        <v>1263</v>
      </c>
      <c r="H1093" s="158">
        <v>1</v>
      </c>
      <c r="I1093" s="159">
        <v>0</v>
      </c>
      <c r="J1093" s="159">
        <f t="shared" si="10"/>
        <v>0</v>
      </c>
      <c r="K1093" s="156" t="s">
        <v>5</v>
      </c>
      <c r="L1093" s="39"/>
      <c r="M1093" s="160" t="s">
        <v>5</v>
      </c>
      <c r="N1093" s="161" t="s">
        <v>43</v>
      </c>
      <c r="O1093" s="162">
        <v>0</v>
      </c>
      <c r="P1093" s="162">
        <f t="shared" si="11"/>
        <v>0</v>
      </c>
      <c r="Q1093" s="162">
        <v>0</v>
      </c>
      <c r="R1093" s="162">
        <f t="shared" si="12"/>
        <v>0</v>
      </c>
      <c r="S1093" s="162">
        <v>0</v>
      </c>
      <c r="T1093" s="163">
        <f t="shared" si="13"/>
        <v>0</v>
      </c>
      <c r="AR1093" s="24" t="s">
        <v>233</v>
      </c>
      <c r="AT1093" s="24" t="s">
        <v>150</v>
      </c>
      <c r="AU1093" s="24" t="s">
        <v>80</v>
      </c>
      <c r="AY1093" s="24" t="s">
        <v>145</v>
      </c>
      <c r="BE1093" s="164">
        <f t="shared" si="14"/>
        <v>0</v>
      </c>
      <c r="BF1093" s="164">
        <f t="shared" si="15"/>
        <v>0</v>
      </c>
      <c r="BG1093" s="164">
        <f t="shared" si="16"/>
        <v>0</v>
      </c>
      <c r="BH1093" s="164">
        <f t="shared" si="17"/>
        <v>0</v>
      </c>
      <c r="BI1093" s="164">
        <f t="shared" si="18"/>
        <v>0</v>
      </c>
      <c r="BJ1093" s="24" t="s">
        <v>77</v>
      </c>
      <c r="BK1093" s="164">
        <f t="shared" si="19"/>
        <v>0</v>
      </c>
      <c r="BL1093" s="24" t="s">
        <v>233</v>
      </c>
      <c r="BM1093" s="24" t="s">
        <v>1264</v>
      </c>
    </row>
    <row r="1094" spans="2:65" s="10" customFormat="1" ht="29.9" customHeight="1">
      <c r="B1094" s="141"/>
      <c r="D1094" s="142" t="s">
        <v>71</v>
      </c>
      <c r="E1094" s="151" t="s">
        <v>1265</v>
      </c>
      <c r="F1094" s="151" t="s">
        <v>1266</v>
      </c>
      <c r="J1094" s="152">
        <f>BK1094</f>
        <v>0</v>
      </c>
      <c r="L1094" s="141"/>
      <c r="M1094" s="145"/>
      <c r="N1094" s="146"/>
      <c r="O1094" s="146"/>
      <c r="P1094" s="147">
        <f>SUM(P1095:P1128)</f>
        <v>212.51443800000001</v>
      </c>
      <c r="Q1094" s="146"/>
      <c r="R1094" s="147">
        <f>SUM(R1095:R1128)</f>
        <v>1.3956334644000004</v>
      </c>
      <c r="S1094" s="146"/>
      <c r="T1094" s="148">
        <f>SUM(T1095:T1128)</f>
        <v>0</v>
      </c>
      <c r="AR1094" s="142" t="s">
        <v>80</v>
      </c>
      <c r="AT1094" s="149" t="s">
        <v>71</v>
      </c>
      <c r="AU1094" s="149" t="s">
        <v>77</v>
      </c>
      <c r="AY1094" s="142" t="s">
        <v>145</v>
      </c>
      <c r="BK1094" s="150">
        <f>SUM(BK1095:BK1128)</f>
        <v>0</v>
      </c>
    </row>
    <row r="1095" spans="2:65" s="1" customFormat="1" ht="22.75" customHeight="1">
      <c r="B1095" s="153"/>
      <c r="C1095" s="154" t="s">
        <v>1267</v>
      </c>
      <c r="D1095" s="154" t="s">
        <v>150</v>
      </c>
      <c r="E1095" s="155" t="s">
        <v>1268</v>
      </c>
      <c r="F1095" s="156" t="s">
        <v>1269</v>
      </c>
      <c r="G1095" s="157" t="s">
        <v>170</v>
      </c>
      <c r="H1095" s="158">
        <v>140</v>
      </c>
      <c r="I1095" s="159">
        <v>0</v>
      </c>
      <c r="J1095" s="159">
        <f>ROUND(I1095*H1095,2)</f>
        <v>0</v>
      </c>
      <c r="K1095" s="156" t="s">
        <v>5</v>
      </c>
      <c r="L1095" s="39"/>
      <c r="M1095" s="160" t="s">
        <v>5</v>
      </c>
      <c r="N1095" s="161" t="s">
        <v>43</v>
      </c>
      <c r="O1095" s="162">
        <v>0.36299999999999999</v>
      </c>
      <c r="P1095" s="162">
        <f>O1095*H1095</f>
        <v>50.82</v>
      </c>
      <c r="Q1095" s="162">
        <v>2.3800000000000002E-3</v>
      </c>
      <c r="R1095" s="162">
        <f>Q1095*H1095</f>
        <v>0.33320000000000005</v>
      </c>
      <c r="S1095" s="162">
        <v>0</v>
      </c>
      <c r="T1095" s="163">
        <f>S1095*H1095</f>
        <v>0</v>
      </c>
      <c r="AR1095" s="24" t="s">
        <v>233</v>
      </c>
      <c r="AT1095" s="24" t="s">
        <v>150</v>
      </c>
      <c r="AU1095" s="24" t="s">
        <v>80</v>
      </c>
      <c r="AY1095" s="24" t="s">
        <v>145</v>
      </c>
      <c r="BE1095" s="164">
        <f>IF(N1095="základní",J1095,0)</f>
        <v>0</v>
      </c>
      <c r="BF1095" s="164">
        <f>IF(N1095="snížená",J1095,0)</f>
        <v>0</v>
      </c>
      <c r="BG1095" s="164">
        <f>IF(N1095="zákl. přenesená",J1095,0)</f>
        <v>0</v>
      </c>
      <c r="BH1095" s="164">
        <f>IF(N1095="sníž. přenesená",J1095,0)</f>
        <v>0</v>
      </c>
      <c r="BI1095" s="164">
        <f>IF(N1095="nulová",J1095,0)</f>
        <v>0</v>
      </c>
      <c r="BJ1095" s="24" t="s">
        <v>77</v>
      </c>
      <c r="BK1095" s="164">
        <f>ROUND(I1095*H1095,2)</f>
        <v>0</v>
      </c>
      <c r="BL1095" s="24" t="s">
        <v>233</v>
      </c>
      <c r="BM1095" s="24" t="s">
        <v>1270</v>
      </c>
    </row>
    <row r="1096" spans="2:65" s="1" customFormat="1" ht="22.75" customHeight="1">
      <c r="B1096" s="153"/>
      <c r="C1096" s="154" t="s">
        <v>1271</v>
      </c>
      <c r="D1096" s="154" t="s">
        <v>150</v>
      </c>
      <c r="E1096" s="155" t="s">
        <v>1272</v>
      </c>
      <c r="F1096" s="156" t="s">
        <v>1273</v>
      </c>
      <c r="G1096" s="157" t="s">
        <v>170</v>
      </c>
      <c r="H1096" s="158">
        <v>62</v>
      </c>
      <c r="I1096" s="159">
        <v>0</v>
      </c>
      <c r="J1096" s="159">
        <f>ROUND(I1096*H1096,2)</f>
        <v>0</v>
      </c>
      <c r="K1096" s="156" t="s">
        <v>1812</v>
      </c>
      <c r="L1096" s="39"/>
      <c r="M1096" s="160" t="s">
        <v>5</v>
      </c>
      <c r="N1096" s="161" t="s">
        <v>43</v>
      </c>
      <c r="O1096" s="162">
        <v>0.35499999999999998</v>
      </c>
      <c r="P1096" s="162">
        <f>O1096*H1096</f>
        <v>22.009999999999998</v>
      </c>
      <c r="Q1096" s="162">
        <v>3.7420000000000001E-3</v>
      </c>
      <c r="R1096" s="162">
        <f>Q1096*H1096</f>
        <v>0.23200400000000002</v>
      </c>
      <c r="S1096" s="162">
        <v>0</v>
      </c>
      <c r="T1096" s="163">
        <f>S1096*H1096</f>
        <v>0</v>
      </c>
      <c r="AR1096" s="24" t="s">
        <v>233</v>
      </c>
      <c r="AT1096" s="24" t="s">
        <v>150</v>
      </c>
      <c r="AU1096" s="24" t="s">
        <v>80</v>
      </c>
      <c r="AY1096" s="24" t="s">
        <v>145</v>
      </c>
      <c r="BE1096" s="164">
        <f>IF(N1096="základní",J1096,0)</f>
        <v>0</v>
      </c>
      <c r="BF1096" s="164">
        <f>IF(N1096="snížená",J1096,0)</f>
        <v>0</v>
      </c>
      <c r="BG1096" s="164">
        <f>IF(N1096="zákl. přenesená",J1096,0)</f>
        <v>0</v>
      </c>
      <c r="BH1096" s="164">
        <f>IF(N1096="sníž. přenesená",J1096,0)</f>
        <v>0</v>
      </c>
      <c r="BI1096" s="164">
        <f>IF(N1096="nulová",J1096,0)</f>
        <v>0</v>
      </c>
      <c r="BJ1096" s="24" t="s">
        <v>77</v>
      </c>
      <c r="BK1096" s="164">
        <f>ROUND(I1096*H1096,2)</f>
        <v>0</v>
      </c>
      <c r="BL1096" s="24" t="s">
        <v>233</v>
      </c>
      <c r="BM1096" s="24" t="s">
        <v>1274</v>
      </c>
    </row>
    <row r="1097" spans="2:65" s="11" customFormat="1">
      <c r="B1097" s="165"/>
      <c r="D1097" s="166" t="s">
        <v>157</v>
      </c>
      <c r="E1097" s="167" t="s">
        <v>5</v>
      </c>
      <c r="F1097" s="168" t="s">
        <v>1275</v>
      </c>
      <c r="H1097" s="169">
        <v>62</v>
      </c>
      <c r="L1097" s="165"/>
      <c r="M1097" s="170"/>
      <c r="N1097" s="171"/>
      <c r="O1097" s="171"/>
      <c r="P1097" s="171"/>
      <c r="Q1097" s="171"/>
      <c r="R1097" s="171"/>
      <c r="S1097" s="171"/>
      <c r="T1097" s="172"/>
      <c r="AT1097" s="167" t="s">
        <v>157</v>
      </c>
      <c r="AU1097" s="167" t="s">
        <v>80</v>
      </c>
      <c r="AV1097" s="11" t="s">
        <v>80</v>
      </c>
      <c r="AW1097" s="11" t="s">
        <v>35</v>
      </c>
      <c r="AX1097" s="11" t="s">
        <v>77</v>
      </c>
      <c r="AY1097" s="167" t="s">
        <v>145</v>
      </c>
    </row>
    <row r="1098" spans="2:65" s="1" customFormat="1" ht="22.75" customHeight="1">
      <c r="B1098" s="153"/>
      <c r="C1098" s="154" t="s">
        <v>1276</v>
      </c>
      <c r="D1098" s="154" t="s">
        <v>150</v>
      </c>
      <c r="E1098" s="155" t="s">
        <v>1277</v>
      </c>
      <c r="F1098" s="156" t="s">
        <v>1278</v>
      </c>
      <c r="G1098" s="157" t="s">
        <v>170</v>
      </c>
      <c r="H1098" s="158">
        <v>22</v>
      </c>
      <c r="I1098" s="159">
        <v>0</v>
      </c>
      <c r="J1098" s="159">
        <f>ROUND(I1098*H1098,2)</f>
        <v>0</v>
      </c>
      <c r="K1098" s="156" t="s">
        <v>1812</v>
      </c>
      <c r="L1098" s="39"/>
      <c r="M1098" s="160" t="s">
        <v>5</v>
      </c>
      <c r="N1098" s="161" t="s">
        <v>43</v>
      </c>
      <c r="O1098" s="162">
        <v>0.35099999999999998</v>
      </c>
      <c r="P1098" s="162">
        <f>O1098*H1098</f>
        <v>7.7219999999999995</v>
      </c>
      <c r="Q1098" s="162">
        <v>2.8885E-3</v>
      </c>
      <c r="R1098" s="162">
        <f>Q1098*H1098</f>
        <v>6.3547000000000006E-2</v>
      </c>
      <c r="S1098" s="162">
        <v>0</v>
      </c>
      <c r="T1098" s="163">
        <f>S1098*H1098</f>
        <v>0</v>
      </c>
      <c r="AR1098" s="24" t="s">
        <v>233</v>
      </c>
      <c r="AT1098" s="24" t="s">
        <v>150</v>
      </c>
      <c r="AU1098" s="24" t="s">
        <v>80</v>
      </c>
      <c r="AY1098" s="24" t="s">
        <v>145</v>
      </c>
      <c r="BE1098" s="164">
        <f>IF(N1098="základní",J1098,0)</f>
        <v>0</v>
      </c>
      <c r="BF1098" s="164">
        <f>IF(N1098="snížená",J1098,0)</f>
        <v>0</v>
      </c>
      <c r="BG1098" s="164">
        <f>IF(N1098="zákl. přenesená",J1098,0)</f>
        <v>0</v>
      </c>
      <c r="BH1098" s="164">
        <f>IF(N1098="sníž. přenesená",J1098,0)</f>
        <v>0</v>
      </c>
      <c r="BI1098" s="164">
        <f>IF(N1098="nulová",J1098,0)</f>
        <v>0</v>
      </c>
      <c r="BJ1098" s="24" t="s">
        <v>77</v>
      </c>
      <c r="BK1098" s="164">
        <f>ROUND(I1098*H1098,2)</f>
        <v>0</v>
      </c>
      <c r="BL1098" s="24" t="s">
        <v>233</v>
      </c>
      <c r="BM1098" s="24" t="s">
        <v>1279</v>
      </c>
    </row>
    <row r="1099" spans="2:65" s="11" customFormat="1">
      <c r="B1099" s="165"/>
      <c r="D1099" s="166" t="s">
        <v>157</v>
      </c>
      <c r="E1099" s="167" t="s">
        <v>5</v>
      </c>
      <c r="F1099" s="168" t="s">
        <v>1280</v>
      </c>
      <c r="H1099" s="169">
        <v>22</v>
      </c>
      <c r="L1099" s="165"/>
      <c r="M1099" s="170"/>
      <c r="N1099" s="171"/>
      <c r="O1099" s="171"/>
      <c r="P1099" s="171"/>
      <c r="Q1099" s="171"/>
      <c r="R1099" s="171"/>
      <c r="S1099" s="171"/>
      <c r="T1099" s="172"/>
      <c r="AT1099" s="167" t="s">
        <v>157</v>
      </c>
      <c r="AU1099" s="167" t="s">
        <v>80</v>
      </c>
      <c r="AV1099" s="11" t="s">
        <v>80</v>
      </c>
      <c r="AW1099" s="11" t="s">
        <v>35</v>
      </c>
      <c r="AX1099" s="11" t="s">
        <v>77</v>
      </c>
      <c r="AY1099" s="167" t="s">
        <v>145</v>
      </c>
    </row>
    <row r="1100" spans="2:65" s="1" customFormat="1" ht="45.65" customHeight="1">
      <c r="B1100" s="153"/>
      <c r="C1100" s="154" t="s">
        <v>1281</v>
      </c>
      <c r="D1100" s="154" t="s">
        <v>150</v>
      </c>
      <c r="E1100" s="155" t="s">
        <v>1282</v>
      </c>
      <c r="F1100" s="156" t="s">
        <v>1283</v>
      </c>
      <c r="G1100" s="157" t="s">
        <v>195</v>
      </c>
      <c r="H1100" s="158">
        <v>5.7210000000000001</v>
      </c>
      <c r="I1100" s="159">
        <v>0</v>
      </c>
      <c r="J1100" s="159">
        <f>ROUND(I1100*H1100,2)</f>
        <v>0</v>
      </c>
      <c r="K1100" s="156" t="s">
        <v>1812</v>
      </c>
      <c r="L1100" s="39"/>
      <c r="M1100" s="160" t="s">
        <v>5</v>
      </c>
      <c r="N1100" s="161" t="s">
        <v>43</v>
      </c>
      <c r="O1100" s="162">
        <v>1.1859999999999999</v>
      </c>
      <c r="P1100" s="162">
        <f>O1100*H1100</f>
        <v>6.7851059999999999</v>
      </c>
      <c r="Q1100" s="162">
        <v>6.8101999999999998E-3</v>
      </c>
      <c r="R1100" s="162">
        <f>Q1100*H1100</f>
        <v>3.8961154200000001E-2</v>
      </c>
      <c r="S1100" s="162">
        <v>0</v>
      </c>
      <c r="T1100" s="163">
        <f>S1100*H1100</f>
        <v>0</v>
      </c>
      <c r="AR1100" s="24" t="s">
        <v>233</v>
      </c>
      <c r="AT1100" s="24" t="s">
        <v>150</v>
      </c>
      <c r="AU1100" s="24" t="s">
        <v>80</v>
      </c>
      <c r="AY1100" s="24" t="s">
        <v>145</v>
      </c>
      <c r="BE1100" s="164">
        <f>IF(N1100="základní",J1100,0)</f>
        <v>0</v>
      </c>
      <c r="BF1100" s="164">
        <f>IF(N1100="snížená",J1100,0)</f>
        <v>0</v>
      </c>
      <c r="BG1100" s="164">
        <f>IF(N1100="zákl. přenesená",J1100,0)</f>
        <v>0</v>
      </c>
      <c r="BH1100" s="164">
        <f>IF(N1100="sníž. přenesená",J1100,0)</f>
        <v>0</v>
      </c>
      <c r="BI1100" s="164">
        <f>IF(N1100="nulová",J1100,0)</f>
        <v>0</v>
      </c>
      <c r="BJ1100" s="24" t="s">
        <v>77</v>
      </c>
      <c r="BK1100" s="164">
        <f>ROUND(I1100*H1100,2)</f>
        <v>0</v>
      </c>
      <c r="BL1100" s="24" t="s">
        <v>233</v>
      </c>
      <c r="BM1100" s="24" t="s">
        <v>1284</v>
      </c>
    </row>
    <row r="1101" spans="2:65" s="11" customFormat="1">
      <c r="B1101" s="165"/>
      <c r="D1101" s="166" t="s">
        <v>157</v>
      </c>
      <c r="E1101" s="167" t="s">
        <v>5</v>
      </c>
      <c r="F1101" s="168" t="s">
        <v>1285</v>
      </c>
      <c r="H1101" s="169">
        <v>5.2329999999999997</v>
      </c>
      <c r="L1101" s="165"/>
      <c r="M1101" s="170"/>
      <c r="N1101" s="171"/>
      <c r="O1101" s="171"/>
      <c r="P1101" s="171"/>
      <c r="Q1101" s="171"/>
      <c r="R1101" s="171"/>
      <c r="S1101" s="171"/>
      <c r="T1101" s="172"/>
      <c r="AT1101" s="167" t="s">
        <v>157</v>
      </c>
      <c r="AU1101" s="167" t="s">
        <v>80</v>
      </c>
      <c r="AV1101" s="11" t="s">
        <v>80</v>
      </c>
      <c r="AW1101" s="11" t="s">
        <v>35</v>
      </c>
      <c r="AX1101" s="11" t="s">
        <v>72</v>
      </c>
      <c r="AY1101" s="167" t="s">
        <v>145</v>
      </c>
    </row>
    <row r="1102" spans="2:65" s="11" customFormat="1">
      <c r="B1102" s="165"/>
      <c r="D1102" s="166" t="s">
        <v>157</v>
      </c>
      <c r="E1102" s="167" t="s">
        <v>5</v>
      </c>
      <c r="F1102" s="168" t="s">
        <v>1286</v>
      </c>
      <c r="H1102" s="169">
        <v>0.48799999999999999</v>
      </c>
      <c r="L1102" s="165"/>
      <c r="M1102" s="170"/>
      <c r="N1102" s="171"/>
      <c r="O1102" s="171"/>
      <c r="P1102" s="171"/>
      <c r="Q1102" s="171"/>
      <c r="R1102" s="171"/>
      <c r="S1102" s="171"/>
      <c r="T1102" s="172"/>
      <c r="AT1102" s="167" t="s">
        <v>157</v>
      </c>
      <c r="AU1102" s="167" t="s">
        <v>80</v>
      </c>
      <c r="AV1102" s="11" t="s">
        <v>80</v>
      </c>
      <c r="AW1102" s="11" t="s">
        <v>35</v>
      </c>
      <c r="AX1102" s="11" t="s">
        <v>72</v>
      </c>
      <c r="AY1102" s="167" t="s">
        <v>145</v>
      </c>
    </row>
    <row r="1103" spans="2:65" s="13" customFormat="1">
      <c r="B1103" s="180"/>
      <c r="D1103" s="166" t="s">
        <v>157</v>
      </c>
      <c r="E1103" s="181" t="s">
        <v>5</v>
      </c>
      <c r="F1103" s="182" t="s">
        <v>160</v>
      </c>
      <c r="H1103" s="183">
        <v>5.7210000000000001</v>
      </c>
      <c r="L1103" s="180"/>
      <c r="M1103" s="184"/>
      <c r="N1103" s="185"/>
      <c r="O1103" s="185"/>
      <c r="P1103" s="185"/>
      <c r="Q1103" s="185"/>
      <c r="R1103" s="185"/>
      <c r="S1103" s="185"/>
      <c r="T1103" s="186"/>
      <c r="AT1103" s="181" t="s">
        <v>157</v>
      </c>
      <c r="AU1103" s="181" t="s">
        <v>80</v>
      </c>
      <c r="AV1103" s="13" t="s">
        <v>155</v>
      </c>
      <c r="AW1103" s="13" t="s">
        <v>35</v>
      </c>
      <c r="AX1103" s="13" t="s">
        <v>77</v>
      </c>
      <c r="AY1103" s="181" t="s">
        <v>145</v>
      </c>
    </row>
    <row r="1104" spans="2:65" s="1" customFormat="1" ht="45.65" customHeight="1">
      <c r="B1104" s="153"/>
      <c r="C1104" s="154" t="s">
        <v>1287</v>
      </c>
      <c r="D1104" s="154" t="s">
        <v>150</v>
      </c>
      <c r="E1104" s="155" t="s">
        <v>1288</v>
      </c>
      <c r="F1104" s="156" t="s">
        <v>1289</v>
      </c>
      <c r="G1104" s="157" t="s">
        <v>195</v>
      </c>
      <c r="H1104" s="158">
        <v>63.5</v>
      </c>
      <c r="I1104" s="159">
        <v>0</v>
      </c>
      <c r="J1104" s="159">
        <f>ROUND(I1104*H1104,2)</f>
        <v>0</v>
      </c>
      <c r="K1104" s="156" t="s">
        <v>1812</v>
      </c>
      <c r="L1104" s="39"/>
      <c r="M1104" s="160" t="s">
        <v>5</v>
      </c>
      <c r="N1104" s="161" t="s">
        <v>43</v>
      </c>
      <c r="O1104" s="162">
        <v>1.18</v>
      </c>
      <c r="P1104" s="162">
        <f>O1104*H1104</f>
        <v>74.929999999999993</v>
      </c>
      <c r="Q1104" s="162">
        <v>6.5529999999999998E-3</v>
      </c>
      <c r="R1104" s="162">
        <f>Q1104*H1104</f>
        <v>0.41611549999999997</v>
      </c>
      <c r="S1104" s="162">
        <v>0</v>
      </c>
      <c r="T1104" s="163">
        <f>S1104*H1104</f>
        <v>0</v>
      </c>
      <c r="AR1104" s="24" t="s">
        <v>233</v>
      </c>
      <c r="AT1104" s="24" t="s">
        <v>150</v>
      </c>
      <c r="AU1104" s="24" t="s">
        <v>80</v>
      </c>
      <c r="AY1104" s="24" t="s">
        <v>145</v>
      </c>
      <c r="BE1104" s="164">
        <f>IF(N1104="základní",J1104,0)</f>
        <v>0</v>
      </c>
      <c r="BF1104" s="164">
        <f>IF(N1104="snížená",J1104,0)</f>
        <v>0</v>
      </c>
      <c r="BG1104" s="164">
        <f>IF(N1104="zákl. přenesená",J1104,0)</f>
        <v>0</v>
      </c>
      <c r="BH1104" s="164">
        <f>IF(N1104="sníž. přenesená",J1104,0)</f>
        <v>0</v>
      </c>
      <c r="BI1104" s="164">
        <f>IF(N1104="nulová",J1104,0)</f>
        <v>0</v>
      </c>
      <c r="BJ1104" s="24" t="s">
        <v>77</v>
      </c>
      <c r="BK1104" s="164">
        <f>ROUND(I1104*H1104,2)</f>
        <v>0</v>
      </c>
      <c r="BL1104" s="24" t="s">
        <v>233</v>
      </c>
      <c r="BM1104" s="24" t="s">
        <v>1290</v>
      </c>
    </row>
    <row r="1105" spans="2:65" s="11" customFormat="1">
      <c r="B1105" s="165"/>
      <c r="D1105" s="166" t="s">
        <v>157</v>
      </c>
      <c r="E1105" s="167" t="s">
        <v>5</v>
      </c>
      <c r="F1105" s="168" t="s">
        <v>1291</v>
      </c>
      <c r="H1105" s="169">
        <v>63.5</v>
      </c>
      <c r="L1105" s="165"/>
      <c r="M1105" s="170"/>
      <c r="N1105" s="171"/>
      <c r="O1105" s="171"/>
      <c r="P1105" s="171"/>
      <c r="Q1105" s="171"/>
      <c r="R1105" s="171"/>
      <c r="S1105" s="171"/>
      <c r="T1105" s="172"/>
      <c r="AT1105" s="167" t="s">
        <v>157</v>
      </c>
      <c r="AU1105" s="167" t="s">
        <v>80</v>
      </c>
      <c r="AV1105" s="11" t="s">
        <v>80</v>
      </c>
      <c r="AW1105" s="11" t="s">
        <v>35</v>
      </c>
      <c r="AX1105" s="11" t="s">
        <v>77</v>
      </c>
      <c r="AY1105" s="167" t="s">
        <v>145</v>
      </c>
    </row>
    <row r="1106" spans="2:65" s="1" customFormat="1" ht="34.25" customHeight="1">
      <c r="B1106" s="153"/>
      <c r="C1106" s="154" t="s">
        <v>1292</v>
      </c>
      <c r="D1106" s="154" t="s">
        <v>150</v>
      </c>
      <c r="E1106" s="155" t="s">
        <v>1293</v>
      </c>
      <c r="F1106" s="156" t="s">
        <v>1294</v>
      </c>
      <c r="G1106" s="157" t="s">
        <v>195</v>
      </c>
      <c r="H1106" s="158">
        <v>69.221000000000004</v>
      </c>
      <c r="I1106" s="159">
        <v>0</v>
      </c>
      <c r="J1106" s="159">
        <f>ROUND(I1106*H1106,2)</f>
        <v>0</v>
      </c>
      <c r="K1106" s="156" t="s">
        <v>1812</v>
      </c>
      <c r="L1106" s="39"/>
      <c r="M1106" s="160" t="s">
        <v>5</v>
      </c>
      <c r="N1106" s="161" t="s">
        <v>43</v>
      </c>
      <c r="O1106" s="162">
        <v>3.2000000000000001E-2</v>
      </c>
      <c r="P1106" s="162">
        <f>O1106*H1106</f>
        <v>2.2150720000000002</v>
      </c>
      <c r="Q1106" s="162">
        <v>3.4000000000000002E-4</v>
      </c>
      <c r="R1106" s="162">
        <f>Q1106*H1106</f>
        <v>2.3535140000000003E-2</v>
      </c>
      <c r="S1106" s="162">
        <v>0</v>
      </c>
      <c r="T1106" s="163">
        <f>S1106*H1106</f>
        <v>0</v>
      </c>
      <c r="AR1106" s="24" t="s">
        <v>233</v>
      </c>
      <c r="AT1106" s="24" t="s">
        <v>150</v>
      </c>
      <c r="AU1106" s="24" t="s">
        <v>80</v>
      </c>
      <c r="AY1106" s="24" t="s">
        <v>145</v>
      </c>
      <c r="BE1106" s="164">
        <f>IF(N1106="základní",J1106,0)</f>
        <v>0</v>
      </c>
      <c r="BF1106" s="164">
        <f>IF(N1106="snížená",J1106,0)</f>
        <v>0</v>
      </c>
      <c r="BG1106" s="164">
        <f>IF(N1106="zákl. přenesená",J1106,0)</f>
        <v>0</v>
      </c>
      <c r="BH1106" s="164">
        <f>IF(N1106="sníž. přenesená",J1106,0)</f>
        <v>0</v>
      </c>
      <c r="BI1106" s="164">
        <f>IF(N1106="nulová",J1106,0)</f>
        <v>0</v>
      </c>
      <c r="BJ1106" s="24" t="s">
        <v>77</v>
      </c>
      <c r="BK1106" s="164">
        <f>ROUND(I1106*H1106,2)</f>
        <v>0</v>
      </c>
      <c r="BL1106" s="24" t="s">
        <v>233</v>
      </c>
      <c r="BM1106" s="24" t="s">
        <v>1295</v>
      </c>
    </row>
    <row r="1107" spans="2:65" s="11" customFormat="1">
      <c r="B1107" s="165"/>
      <c r="D1107" s="166" t="s">
        <v>157</v>
      </c>
      <c r="E1107" s="167" t="s">
        <v>5</v>
      </c>
      <c r="F1107" s="168" t="s">
        <v>1296</v>
      </c>
      <c r="H1107" s="169">
        <v>69.221000000000004</v>
      </c>
      <c r="L1107" s="165"/>
      <c r="M1107" s="170"/>
      <c r="N1107" s="171"/>
      <c r="O1107" s="171"/>
      <c r="P1107" s="171"/>
      <c r="Q1107" s="171"/>
      <c r="R1107" s="171"/>
      <c r="S1107" s="171"/>
      <c r="T1107" s="172"/>
      <c r="AT1107" s="167" t="s">
        <v>157</v>
      </c>
      <c r="AU1107" s="167" t="s">
        <v>80</v>
      </c>
      <c r="AV1107" s="11" t="s">
        <v>80</v>
      </c>
      <c r="AW1107" s="11" t="s">
        <v>35</v>
      </c>
      <c r="AX1107" s="11" t="s">
        <v>77</v>
      </c>
      <c r="AY1107" s="167" t="s">
        <v>145</v>
      </c>
    </row>
    <row r="1108" spans="2:65" s="1" customFormat="1" ht="34.25" customHeight="1">
      <c r="B1108" s="153"/>
      <c r="C1108" s="154" t="s">
        <v>1297</v>
      </c>
      <c r="D1108" s="154" t="s">
        <v>150</v>
      </c>
      <c r="E1108" s="155" t="s">
        <v>1298</v>
      </c>
      <c r="F1108" s="156" t="s">
        <v>1299</v>
      </c>
      <c r="G1108" s="157" t="s">
        <v>170</v>
      </c>
      <c r="H1108" s="158">
        <v>12</v>
      </c>
      <c r="I1108" s="159">
        <v>0</v>
      </c>
      <c r="J1108" s="159">
        <f>ROUND(I1108*H1108,2)</f>
        <v>0</v>
      </c>
      <c r="K1108" s="156" t="s">
        <v>5</v>
      </c>
      <c r="L1108" s="39"/>
      <c r="M1108" s="160" t="s">
        <v>5</v>
      </c>
      <c r="N1108" s="161" t="s">
        <v>43</v>
      </c>
      <c r="O1108" s="162">
        <v>0.23200000000000001</v>
      </c>
      <c r="P1108" s="162">
        <f>O1108*H1108</f>
        <v>2.7840000000000003</v>
      </c>
      <c r="Q1108" s="162">
        <v>1E-3</v>
      </c>
      <c r="R1108" s="162">
        <f>Q1108*H1108</f>
        <v>1.2E-2</v>
      </c>
      <c r="S1108" s="162">
        <v>0</v>
      </c>
      <c r="T1108" s="163">
        <f>S1108*H1108</f>
        <v>0</v>
      </c>
      <c r="AR1108" s="24" t="s">
        <v>233</v>
      </c>
      <c r="AT1108" s="24" t="s">
        <v>150</v>
      </c>
      <c r="AU1108" s="24" t="s">
        <v>80</v>
      </c>
      <c r="AY1108" s="24" t="s">
        <v>145</v>
      </c>
      <c r="BE1108" s="164">
        <f>IF(N1108="základní",J1108,0)</f>
        <v>0</v>
      </c>
      <c r="BF1108" s="164">
        <f>IF(N1108="snížená",J1108,0)</f>
        <v>0</v>
      </c>
      <c r="BG1108" s="164">
        <f>IF(N1108="zákl. přenesená",J1108,0)</f>
        <v>0</v>
      </c>
      <c r="BH1108" s="164">
        <f>IF(N1108="sníž. přenesená",J1108,0)</f>
        <v>0</v>
      </c>
      <c r="BI1108" s="164">
        <f>IF(N1108="nulová",J1108,0)</f>
        <v>0</v>
      </c>
      <c r="BJ1108" s="24" t="s">
        <v>77</v>
      </c>
      <c r="BK1108" s="164">
        <f>ROUND(I1108*H1108,2)</f>
        <v>0</v>
      </c>
      <c r="BL1108" s="24" t="s">
        <v>233</v>
      </c>
      <c r="BM1108" s="24" t="s">
        <v>1300</v>
      </c>
    </row>
    <row r="1109" spans="2:65" s="1" customFormat="1" ht="34.25" customHeight="1">
      <c r="B1109" s="153"/>
      <c r="C1109" s="154" t="s">
        <v>1301</v>
      </c>
      <c r="D1109" s="154" t="s">
        <v>150</v>
      </c>
      <c r="E1109" s="155" t="s">
        <v>1302</v>
      </c>
      <c r="F1109" s="156" t="s">
        <v>1303</v>
      </c>
      <c r="G1109" s="157" t="s">
        <v>170</v>
      </c>
      <c r="H1109" s="158">
        <v>10.3</v>
      </c>
      <c r="I1109" s="159">
        <v>0</v>
      </c>
      <c r="J1109" s="159">
        <f>ROUND(I1109*H1109,2)</f>
        <v>0</v>
      </c>
      <c r="K1109" s="156" t="s">
        <v>1812</v>
      </c>
      <c r="L1109" s="39"/>
      <c r="M1109" s="160" t="s">
        <v>5</v>
      </c>
      <c r="N1109" s="161" t="s">
        <v>43</v>
      </c>
      <c r="O1109" s="162">
        <v>0.23200000000000001</v>
      </c>
      <c r="P1109" s="162">
        <f>O1109*H1109</f>
        <v>2.3896000000000002</v>
      </c>
      <c r="Q1109" s="162">
        <v>2.0033199999999998E-3</v>
      </c>
      <c r="R1109" s="162">
        <f>Q1109*H1109</f>
        <v>2.0634196E-2</v>
      </c>
      <c r="S1109" s="162">
        <v>0</v>
      </c>
      <c r="T1109" s="163">
        <f>S1109*H1109</f>
        <v>0</v>
      </c>
      <c r="AR1109" s="24" t="s">
        <v>233</v>
      </c>
      <c r="AT1109" s="24" t="s">
        <v>150</v>
      </c>
      <c r="AU1109" s="24" t="s">
        <v>80</v>
      </c>
      <c r="AY1109" s="24" t="s">
        <v>145</v>
      </c>
      <c r="BE1109" s="164">
        <f>IF(N1109="základní",J1109,0)</f>
        <v>0</v>
      </c>
      <c r="BF1109" s="164">
        <f>IF(N1109="snížená",J1109,0)</f>
        <v>0</v>
      </c>
      <c r="BG1109" s="164">
        <f>IF(N1109="zákl. přenesená",J1109,0)</f>
        <v>0</v>
      </c>
      <c r="BH1109" s="164">
        <f>IF(N1109="sníž. přenesená",J1109,0)</f>
        <v>0</v>
      </c>
      <c r="BI1109" s="164">
        <f>IF(N1109="nulová",J1109,0)</f>
        <v>0</v>
      </c>
      <c r="BJ1109" s="24" t="s">
        <v>77</v>
      </c>
      <c r="BK1109" s="164">
        <f>ROUND(I1109*H1109,2)</f>
        <v>0</v>
      </c>
      <c r="BL1109" s="24" t="s">
        <v>233</v>
      </c>
      <c r="BM1109" s="24" t="s">
        <v>1304</v>
      </c>
    </row>
    <row r="1110" spans="2:65" s="11" customFormat="1">
      <c r="B1110" s="165"/>
      <c r="D1110" s="166" t="s">
        <v>157</v>
      </c>
      <c r="E1110" s="167" t="s">
        <v>5</v>
      </c>
      <c r="F1110" s="168" t="s">
        <v>1305</v>
      </c>
      <c r="H1110" s="169">
        <v>10.3</v>
      </c>
      <c r="L1110" s="165"/>
      <c r="M1110" s="170"/>
      <c r="N1110" s="171"/>
      <c r="O1110" s="171"/>
      <c r="P1110" s="171"/>
      <c r="Q1110" s="171"/>
      <c r="R1110" s="171"/>
      <c r="S1110" s="171"/>
      <c r="T1110" s="172"/>
      <c r="AT1110" s="167" t="s">
        <v>157</v>
      </c>
      <c r="AU1110" s="167" t="s">
        <v>80</v>
      </c>
      <c r="AV1110" s="11" t="s">
        <v>80</v>
      </c>
      <c r="AW1110" s="11" t="s">
        <v>35</v>
      </c>
      <c r="AX1110" s="11" t="s">
        <v>77</v>
      </c>
      <c r="AY1110" s="167" t="s">
        <v>145</v>
      </c>
    </row>
    <row r="1111" spans="2:65" s="1" customFormat="1" ht="34.25" customHeight="1">
      <c r="B1111" s="153"/>
      <c r="C1111" s="154" t="s">
        <v>1306</v>
      </c>
      <c r="D1111" s="154" t="s">
        <v>150</v>
      </c>
      <c r="E1111" s="155" t="s">
        <v>1307</v>
      </c>
      <c r="F1111" s="156" t="s">
        <v>1308</v>
      </c>
      <c r="G1111" s="157" t="s">
        <v>170</v>
      </c>
      <c r="H1111" s="158">
        <v>9.5</v>
      </c>
      <c r="I1111" s="159">
        <v>0</v>
      </c>
      <c r="J1111" s="159">
        <f>ROUND(I1111*H1111,2)</f>
        <v>0</v>
      </c>
      <c r="K1111" s="156" t="s">
        <v>1812</v>
      </c>
      <c r="L1111" s="39"/>
      <c r="M1111" s="160" t="s">
        <v>5</v>
      </c>
      <c r="N1111" s="161" t="s">
        <v>43</v>
      </c>
      <c r="O1111" s="162">
        <v>0.625</v>
      </c>
      <c r="P1111" s="162">
        <f>O1111*H1111</f>
        <v>5.9375</v>
      </c>
      <c r="Q1111" s="162">
        <v>1.9981199999999999E-3</v>
      </c>
      <c r="R1111" s="162">
        <f>Q1111*H1111</f>
        <v>1.8982139999999998E-2</v>
      </c>
      <c r="S1111" s="162">
        <v>0</v>
      </c>
      <c r="T1111" s="163">
        <f>S1111*H1111</f>
        <v>0</v>
      </c>
      <c r="AR1111" s="24" t="s">
        <v>233</v>
      </c>
      <c r="AT1111" s="24" t="s">
        <v>150</v>
      </c>
      <c r="AU1111" s="24" t="s">
        <v>80</v>
      </c>
      <c r="AY1111" s="24" t="s">
        <v>145</v>
      </c>
      <c r="BE1111" s="164">
        <f>IF(N1111="základní",J1111,0)</f>
        <v>0</v>
      </c>
      <c r="BF1111" s="164">
        <f>IF(N1111="snížená",J1111,0)</f>
        <v>0</v>
      </c>
      <c r="BG1111" s="164">
        <f>IF(N1111="zákl. přenesená",J1111,0)</f>
        <v>0</v>
      </c>
      <c r="BH1111" s="164">
        <f>IF(N1111="sníž. přenesená",J1111,0)</f>
        <v>0</v>
      </c>
      <c r="BI1111" s="164">
        <f>IF(N1111="nulová",J1111,0)</f>
        <v>0</v>
      </c>
      <c r="BJ1111" s="24" t="s">
        <v>77</v>
      </c>
      <c r="BK1111" s="164">
        <f>ROUND(I1111*H1111,2)</f>
        <v>0</v>
      </c>
      <c r="BL1111" s="24" t="s">
        <v>233</v>
      </c>
      <c r="BM1111" s="24" t="s">
        <v>1309</v>
      </c>
    </row>
    <row r="1112" spans="2:65" s="11" customFormat="1">
      <c r="B1112" s="165"/>
      <c r="D1112" s="166" t="s">
        <v>157</v>
      </c>
      <c r="E1112" s="167" t="s">
        <v>5</v>
      </c>
      <c r="F1112" s="168" t="s">
        <v>1310</v>
      </c>
      <c r="H1112" s="169">
        <v>9.5</v>
      </c>
      <c r="L1112" s="165"/>
      <c r="M1112" s="170"/>
      <c r="N1112" s="171"/>
      <c r="O1112" s="171"/>
      <c r="P1112" s="171"/>
      <c r="Q1112" s="171"/>
      <c r="R1112" s="171"/>
      <c r="S1112" s="171"/>
      <c r="T1112" s="172"/>
      <c r="AT1112" s="167" t="s">
        <v>157</v>
      </c>
      <c r="AU1112" s="167" t="s">
        <v>80</v>
      </c>
      <c r="AV1112" s="11" t="s">
        <v>80</v>
      </c>
      <c r="AW1112" s="11" t="s">
        <v>35</v>
      </c>
      <c r="AX1112" s="11" t="s">
        <v>77</v>
      </c>
      <c r="AY1112" s="167" t="s">
        <v>145</v>
      </c>
    </row>
    <row r="1113" spans="2:65" s="1" customFormat="1" ht="22.75" customHeight="1">
      <c r="B1113" s="153"/>
      <c r="C1113" s="154" t="s">
        <v>1311</v>
      </c>
      <c r="D1113" s="154" t="s">
        <v>150</v>
      </c>
      <c r="E1113" s="155" t="s">
        <v>1312</v>
      </c>
      <c r="F1113" s="156" t="s">
        <v>1313</v>
      </c>
      <c r="G1113" s="157" t="s">
        <v>170</v>
      </c>
      <c r="H1113" s="158">
        <v>9.5</v>
      </c>
      <c r="I1113" s="159">
        <v>0</v>
      </c>
      <c r="J1113" s="159">
        <f>ROUND(I1113*H1113,2)</f>
        <v>0</v>
      </c>
      <c r="K1113" s="156" t="s">
        <v>1812</v>
      </c>
      <c r="L1113" s="39"/>
      <c r="M1113" s="160" t="s">
        <v>5</v>
      </c>
      <c r="N1113" s="161" t="s">
        <v>43</v>
      </c>
      <c r="O1113" s="162">
        <v>8.7999999999999995E-2</v>
      </c>
      <c r="P1113" s="162">
        <f>O1113*H1113</f>
        <v>0.83599999999999997</v>
      </c>
      <c r="Q1113" s="162">
        <v>1.8600000000000001E-3</v>
      </c>
      <c r="R1113" s="162">
        <f>Q1113*H1113</f>
        <v>1.7670000000000002E-2</v>
      </c>
      <c r="S1113" s="162">
        <v>0</v>
      </c>
      <c r="T1113" s="163">
        <f>S1113*H1113</f>
        <v>0</v>
      </c>
      <c r="AR1113" s="24" t="s">
        <v>233</v>
      </c>
      <c r="AT1113" s="24" t="s">
        <v>150</v>
      </c>
      <c r="AU1113" s="24" t="s">
        <v>80</v>
      </c>
      <c r="AY1113" s="24" t="s">
        <v>145</v>
      </c>
      <c r="BE1113" s="164">
        <f>IF(N1113="základní",J1113,0)</f>
        <v>0</v>
      </c>
      <c r="BF1113" s="164">
        <f>IF(N1113="snížená",J1113,0)</f>
        <v>0</v>
      </c>
      <c r="BG1113" s="164">
        <f>IF(N1113="zákl. přenesená",J1113,0)</f>
        <v>0</v>
      </c>
      <c r="BH1113" s="164">
        <f>IF(N1113="sníž. přenesená",J1113,0)</f>
        <v>0</v>
      </c>
      <c r="BI1113" s="164">
        <f>IF(N1113="nulová",J1113,0)</f>
        <v>0</v>
      </c>
      <c r="BJ1113" s="24" t="s">
        <v>77</v>
      </c>
      <c r="BK1113" s="164">
        <f>ROUND(I1113*H1113,2)</f>
        <v>0</v>
      </c>
      <c r="BL1113" s="24" t="s">
        <v>233</v>
      </c>
      <c r="BM1113" s="24" t="s">
        <v>1314</v>
      </c>
    </row>
    <row r="1114" spans="2:65" s="11" customFormat="1">
      <c r="B1114" s="165"/>
      <c r="D1114" s="166" t="s">
        <v>157</v>
      </c>
      <c r="E1114" s="167" t="s">
        <v>5</v>
      </c>
      <c r="F1114" s="168" t="s">
        <v>1310</v>
      </c>
      <c r="H1114" s="169">
        <v>9.5</v>
      </c>
      <c r="L1114" s="165"/>
      <c r="M1114" s="170"/>
      <c r="N1114" s="171"/>
      <c r="O1114" s="171"/>
      <c r="P1114" s="171"/>
      <c r="Q1114" s="171"/>
      <c r="R1114" s="171"/>
      <c r="S1114" s="171"/>
      <c r="T1114" s="172"/>
      <c r="AT1114" s="167" t="s">
        <v>157</v>
      </c>
      <c r="AU1114" s="167" t="s">
        <v>80</v>
      </c>
      <c r="AV1114" s="11" t="s">
        <v>80</v>
      </c>
      <c r="AW1114" s="11" t="s">
        <v>35</v>
      </c>
      <c r="AX1114" s="11" t="s">
        <v>77</v>
      </c>
      <c r="AY1114" s="167" t="s">
        <v>145</v>
      </c>
    </row>
    <row r="1115" spans="2:65" s="1" customFormat="1" ht="34.25" customHeight="1">
      <c r="B1115" s="153"/>
      <c r="C1115" s="154" t="s">
        <v>1315</v>
      </c>
      <c r="D1115" s="154" t="s">
        <v>150</v>
      </c>
      <c r="E1115" s="155" t="s">
        <v>1316</v>
      </c>
      <c r="F1115" s="156" t="s">
        <v>1317</v>
      </c>
      <c r="G1115" s="157" t="s">
        <v>170</v>
      </c>
      <c r="H1115" s="158">
        <v>15.24</v>
      </c>
      <c r="I1115" s="159">
        <v>0</v>
      </c>
      <c r="J1115" s="159">
        <f>ROUND(I1115*H1115,2)</f>
        <v>0</v>
      </c>
      <c r="K1115" s="156" t="s">
        <v>1812</v>
      </c>
      <c r="L1115" s="39"/>
      <c r="M1115" s="160" t="s">
        <v>5</v>
      </c>
      <c r="N1115" s="161" t="s">
        <v>43</v>
      </c>
      <c r="O1115" s="162">
        <v>0.91500000000000004</v>
      </c>
      <c r="P1115" s="162">
        <f>O1115*H1115</f>
        <v>13.944600000000001</v>
      </c>
      <c r="Q1115" s="162">
        <v>4.4844799999999999E-3</v>
      </c>
      <c r="R1115" s="162">
        <f>Q1115*H1115</f>
        <v>6.8343475200000003E-2</v>
      </c>
      <c r="S1115" s="162">
        <v>0</v>
      </c>
      <c r="T1115" s="163">
        <f>S1115*H1115</f>
        <v>0</v>
      </c>
      <c r="AR1115" s="24" t="s">
        <v>233</v>
      </c>
      <c r="AT1115" s="24" t="s">
        <v>150</v>
      </c>
      <c r="AU1115" s="24" t="s">
        <v>80</v>
      </c>
      <c r="AY1115" s="24" t="s">
        <v>145</v>
      </c>
      <c r="BE1115" s="164">
        <f>IF(N1115="základní",J1115,0)</f>
        <v>0</v>
      </c>
      <c r="BF1115" s="164">
        <f>IF(N1115="snížená",J1115,0)</f>
        <v>0</v>
      </c>
      <c r="BG1115" s="164">
        <f>IF(N1115="zákl. přenesená",J1115,0)</f>
        <v>0</v>
      </c>
      <c r="BH1115" s="164">
        <f>IF(N1115="sníž. přenesená",J1115,0)</f>
        <v>0</v>
      </c>
      <c r="BI1115" s="164">
        <f>IF(N1115="nulová",J1115,0)</f>
        <v>0</v>
      </c>
      <c r="BJ1115" s="24" t="s">
        <v>77</v>
      </c>
      <c r="BK1115" s="164">
        <f>ROUND(I1115*H1115,2)</f>
        <v>0</v>
      </c>
      <c r="BL1115" s="24" t="s">
        <v>233</v>
      </c>
      <c r="BM1115" s="24" t="s">
        <v>1318</v>
      </c>
    </row>
    <row r="1116" spans="2:65" s="11" customFormat="1">
      <c r="B1116" s="165"/>
      <c r="D1116" s="166" t="s">
        <v>157</v>
      </c>
      <c r="E1116" s="167" t="s">
        <v>5</v>
      </c>
      <c r="F1116" s="168" t="s">
        <v>1319</v>
      </c>
      <c r="H1116" s="169">
        <v>15.24</v>
      </c>
      <c r="L1116" s="165"/>
      <c r="M1116" s="170"/>
      <c r="N1116" s="171"/>
      <c r="O1116" s="171"/>
      <c r="P1116" s="171"/>
      <c r="Q1116" s="171"/>
      <c r="R1116" s="171"/>
      <c r="S1116" s="171"/>
      <c r="T1116" s="172"/>
      <c r="AT1116" s="167" t="s">
        <v>157</v>
      </c>
      <c r="AU1116" s="167" t="s">
        <v>80</v>
      </c>
      <c r="AV1116" s="11" t="s">
        <v>80</v>
      </c>
      <c r="AW1116" s="11" t="s">
        <v>35</v>
      </c>
      <c r="AX1116" s="11" t="s">
        <v>77</v>
      </c>
      <c r="AY1116" s="167" t="s">
        <v>145</v>
      </c>
    </row>
    <row r="1117" spans="2:65" s="1" customFormat="1" ht="22.75" customHeight="1">
      <c r="B1117" s="153"/>
      <c r="C1117" s="154" t="s">
        <v>1320</v>
      </c>
      <c r="D1117" s="154" t="s">
        <v>150</v>
      </c>
      <c r="E1117" s="155" t="s">
        <v>1321</v>
      </c>
      <c r="F1117" s="156" t="s">
        <v>1322</v>
      </c>
      <c r="G1117" s="157" t="s">
        <v>170</v>
      </c>
      <c r="H1117" s="158">
        <v>15.24</v>
      </c>
      <c r="I1117" s="159">
        <v>0</v>
      </c>
      <c r="J1117" s="159">
        <f>ROUND(I1117*H1117,2)</f>
        <v>0</v>
      </c>
      <c r="K1117" s="156" t="s">
        <v>1812</v>
      </c>
      <c r="L1117" s="39"/>
      <c r="M1117" s="160" t="s">
        <v>5</v>
      </c>
      <c r="N1117" s="161" t="s">
        <v>43</v>
      </c>
      <c r="O1117" s="162">
        <v>0.151</v>
      </c>
      <c r="P1117" s="162">
        <f>O1117*H1117</f>
        <v>2.30124</v>
      </c>
      <c r="Q1117" s="162">
        <v>4.5900000000000003E-3</v>
      </c>
      <c r="R1117" s="162">
        <f>Q1117*H1117</f>
        <v>6.9951600000000003E-2</v>
      </c>
      <c r="S1117" s="162">
        <v>0</v>
      </c>
      <c r="T1117" s="163">
        <f>S1117*H1117</f>
        <v>0</v>
      </c>
      <c r="AR1117" s="24" t="s">
        <v>233</v>
      </c>
      <c r="AT1117" s="24" t="s">
        <v>150</v>
      </c>
      <c r="AU1117" s="24" t="s">
        <v>80</v>
      </c>
      <c r="AY1117" s="24" t="s">
        <v>145</v>
      </c>
      <c r="BE1117" s="164">
        <f>IF(N1117="základní",J1117,0)</f>
        <v>0</v>
      </c>
      <c r="BF1117" s="164">
        <f>IF(N1117="snížená",J1117,0)</f>
        <v>0</v>
      </c>
      <c r="BG1117" s="164">
        <f>IF(N1117="zákl. přenesená",J1117,0)</f>
        <v>0</v>
      </c>
      <c r="BH1117" s="164">
        <f>IF(N1117="sníž. přenesená",J1117,0)</f>
        <v>0</v>
      </c>
      <c r="BI1117" s="164">
        <f>IF(N1117="nulová",J1117,0)</f>
        <v>0</v>
      </c>
      <c r="BJ1117" s="24" t="s">
        <v>77</v>
      </c>
      <c r="BK1117" s="164">
        <f>ROUND(I1117*H1117,2)</f>
        <v>0</v>
      </c>
      <c r="BL1117" s="24" t="s">
        <v>233</v>
      </c>
      <c r="BM1117" s="24" t="s">
        <v>1323</v>
      </c>
    </row>
    <row r="1118" spans="2:65" s="11" customFormat="1">
      <c r="B1118" s="165"/>
      <c r="D1118" s="166" t="s">
        <v>157</v>
      </c>
      <c r="E1118" s="167" t="s">
        <v>5</v>
      </c>
      <c r="F1118" s="168" t="s">
        <v>1319</v>
      </c>
      <c r="H1118" s="169">
        <v>15.24</v>
      </c>
      <c r="L1118" s="165"/>
      <c r="M1118" s="170"/>
      <c r="N1118" s="171"/>
      <c r="O1118" s="171"/>
      <c r="P1118" s="171"/>
      <c r="Q1118" s="171"/>
      <c r="R1118" s="171"/>
      <c r="S1118" s="171"/>
      <c r="T1118" s="172"/>
      <c r="AT1118" s="167" t="s">
        <v>157</v>
      </c>
      <c r="AU1118" s="167" t="s">
        <v>80</v>
      </c>
      <c r="AV1118" s="11" t="s">
        <v>80</v>
      </c>
      <c r="AW1118" s="11" t="s">
        <v>35</v>
      </c>
      <c r="AX1118" s="11" t="s">
        <v>77</v>
      </c>
      <c r="AY1118" s="167" t="s">
        <v>145</v>
      </c>
    </row>
    <row r="1119" spans="2:65" s="1" customFormat="1" ht="22.75" customHeight="1">
      <c r="B1119" s="153"/>
      <c r="C1119" s="154" t="s">
        <v>1324</v>
      </c>
      <c r="D1119" s="154" t="s">
        <v>150</v>
      </c>
      <c r="E1119" s="155" t="s">
        <v>1325</v>
      </c>
      <c r="F1119" s="156" t="s">
        <v>1326</v>
      </c>
      <c r="G1119" s="157" t="s">
        <v>170</v>
      </c>
      <c r="H1119" s="158">
        <v>10</v>
      </c>
      <c r="I1119" s="159">
        <v>0</v>
      </c>
      <c r="J1119" s="159">
        <f>ROUND(I1119*H1119,2)</f>
        <v>0</v>
      </c>
      <c r="K1119" s="156" t="s">
        <v>1812</v>
      </c>
      <c r="L1119" s="39"/>
      <c r="M1119" s="160" t="s">
        <v>5</v>
      </c>
      <c r="N1119" s="161" t="s">
        <v>43</v>
      </c>
      <c r="O1119" s="162">
        <v>0.28299999999999997</v>
      </c>
      <c r="P1119" s="162">
        <f>O1119*H1119</f>
        <v>2.8299999999999996</v>
      </c>
      <c r="Q1119" s="162">
        <v>1.4756400000000001E-3</v>
      </c>
      <c r="R1119" s="162">
        <f>Q1119*H1119</f>
        <v>1.4756400000000001E-2</v>
      </c>
      <c r="S1119" s="162">
        <v>0</v>
      </c>
      <c r="T1119" s="163">
        <f>S1119*H1119</f>
        <v>0</v>
      </c>
      <c r="AR1119" s="24" t="s">
        <v>233</v>
      </c>
      <c r="AT1119" s="24" t="s">
        <v>150</v>
      </c>
      <c r="AU1119" s="24" t="s">
        <v>80</v>
      </c>
      <c r="AY1119" s="24" t="s">
        <v>145</v>
      </c>
      <c r="BE1119" s="164">
        <f>IF(N1119="základní",J1119,0)</f>
        <v>0</v>
      </c>
      <c r="BF1119" s="164">
        <f>IF(N1119="snížená",J1119,0)</f>
        <v>0</v>
      </c>
      <c r="BG1119" s="164">
        <f>IF(N1119="zákl. přenesená",J1119,0)</f>
        <v>0</v>
      </c>
      <c r="BH1119" s="164">
        <f>IF(N1119="sníž. přenesená",J1119,0)</f>
        <v>0</v>
      </c>
      <c r="BI1119" s="164">
        <f>IF(N1119="nulová",J1119,0)</f>
        <v>0</v>
      </c>
      <c r="BJ1119" s="24" t="s">
        <v>77</v>
      </c>
      <c r="BK1119" s="164">
        <f>ROUND(I1119*H1119,2)</f>
        <v>0</v>
      </c>
      <c r="BL1119" s="24" t="s">
        <v>233</v>
      </c>
      <c r="BM1119" s="24" t="s">
        <v>1327</v>
      </c>
    </row>
    <row r="1120" spans="2:65" s="11" customFormat="1">
      <c r="B1120" s="165"/>
      <c r="D1120" s="166" t="s">
        <v>157</v>
      </c>
      <c r="E1120" s="167" t="s">
        <v>5</v>
      </c>
      <c r="F1120" s="168" t="s">
        <v>1328</v>
      </c>
      <c r="H1120" s="169">
        <v>10</v>
      </c>
      <c r="L1120" s="165"/>
      <c r="M1120" s="170"/>
      <c r="N1120" s="171"/>
      <c r="O1120" s="171"/>
      <c r="P1120" s="171"/>
      <c r="Q1120" s="171"/>
      <c r="R1120" s="171"/>
      <c r="S1120" s="171"/>
      <c r="T1120" s="172"/>
      <c r="AT1120" s="167" t="s">
        <v>157</v>
      </c>
      <c r="AU1120" s="167" t="s">
        <v>80</v>
      </c>
      <c r="AV1120" s="11" t="s">
        <v>80</v>
      </c>
      <c r="AW1120" s="11" t="s">
        <v>35</v>
      </c>
      <c r="AX1120" s="11" t="s">
        <v>77</v>
      </c>
      <c r="AY1120" s="167" t="s">
        <v>145</v>
      </c>
    </row>
    <row r="1121" spans="2:65" s="1" customFormat="1" ht="22.75" customHeight="1">
      <c r="B1121" s="153"/>
      <c r="C1121" s="154" t="s">
        <v>1329</v>
      </c>
      <c r="D1121" s="154" t="s">
        <v>150</v>
      </c>
      <c r="E1121" s="155" t="s">
        <v>1330</v>
      </c>
      <c r="F1121" s="156" t="s">
        <v>1331</v>
      </c>
      <c r="G1121" s="157" t="s">
        <v>170</v>
      </c>
      <c r="H1121" s="158">
        <v>12.7</v>
      </c>
      <c r="I1121" s="159">
        <v>0</v>
      </c>
      <c r="J1121" s="159">
        <f>ROUND(I1121*H1121,2)</f>
        <v>0</v>
      </c>
      <c r="K1121" s="156" t="s">
        <v>1812</v>
      </c>
      <c r="L1121" s="39"/>
      <c r="M1121" s="160" t="s">
        <v>5</v>
      </c>
      <c r="N1121" s="161" t="s">
        <v>43</v>
      </c>
      <c r="O1121" s="162">
        <v>0.22800000000000001</v>
      </c>
      <c r="P1121" s="162">
        <f>O1121*H1121</f>
        <v>2.8956</v>
      </c>
      <c r="Q1121" s="162">
        <v>1.50884E-3</v>
      </c>
      <c r="R1121" s="162">
        <f>Q1121*H1121</f>
        <v>1.9162268E-2</v>
      </c>
      <c r="S1121" s="162">
        <v>0</v>
      </c>
      <c r="T1121" s="163">
        <f>S1121*H1121</f>
        <v>0</v>
      </c>
      <c r="AR1121" s="24" t="s">
        <v>233</v>
      </c>
      <c r="AT1121" s="24" t="s">
        <v>150</v>
      </c>
      <c r="AU1121" s="24" t="s">
        <v>80</v>
      </c>
      <c r="AY1121" s="24" t="s">
        <v>145</v>
      </c>
      <c r="BE1121" s="164">
        <f>IF(N1121="základní",J1121,0)</f>
        <v>0</v>
      </c>
      <c r="BF1121" s="164">
        <f>IF(N1121="snížená",J1121,0)</f>
        <v>0</v>
      </c>
      <c r="BG1121" s="164">
        <f>IF(N1121="zákl. přenesená",J1121,0)</f>
        <v>0</v>
      </c>
      <c r="BH1121" s="164">
        <f>IF(N1121="sníž. přenesená",J1121,0)</f>
        <v>0</v>
      </c>
      <c r="BI1121" s="164">
        <f>IF(N1121="nulová",J1121,0)</f>
        <v>0</v>
      </c>
      <c r="BJ1121" s="24" t="s">
        <v>77</v>
      </c>
      <c r="BK1121" s="164">
        <f>ROUND(I1121*H1121,2)</f>
        <v>0</v>
      </c>
      <c r="BL1121" s="24" t="s">
        <v>233</v>
      </c>
      <c r="BM1121" s="24" t="s">
        <v>1332</v>
      </c>
    </row>
    <row r="1122" spans="2:65" s="11" customFormat="1">
      <c r="B1122" s="165"/>
      <c r="D1122" s="166" t="s">
        <v>157</v>
      </c>
      <c r="E1122" s="167" t="s">
        <v>5</v>
      </c>
      <c r="F1122" s="168" t="s">
        <v>1333</v>
      </c>
      <c r="H1122" s="169">
        <v>12.7</v>
      </c>
      <c r="L1122" s="165"/>
      <c r="M1122" s="170"/>
      <c r="N1122" s="171"/>
      <c r="O1122" s="171"/>
      <c r="P1122" s="171"/>
      <c r="Q1122" s="171"/>
      <c r="R1122" s="171"/>
      <c r="S1122" s="171"/>
      <c r="T1122" s="172"/>
      <c r="AT1122" s="167" t="s">
        <v>157</v>
      </c>
      <c r="AU1122" s="167" t="s">
        <v>80</v>
      </c>
      <c r="AV1122" s="11" t="s">
        <v>80</v>
      </c>
      <c r="AW1122" s="11" t="s">
        <v>35</v>
      </c>
      <c r="AX1122" s="11" t="s">
        <v>77</v>
      </c>
      <c r="AY1122" s="167" t="s">
        <v>145</v>
      </c>
    </row>
    <row r="1123" spans="2:65" s="1" customFormat="1" ht="22.75" customHeight="1">
      <c r="B1123" s="153"/>
      <c r="C1123" s="154" t="s">
        <v>1334</v>
      </c>
      <c r="D1123" s="154" t="s">
        <v>150</v>
      </c>
      <c r="E1123" s="155" t="s">
        <v>1335</v>
      </c>
      <c r="F1123" s="156" t="s">
        <v>1336</v>
      </c>
      <c r="G1123" s="157" t="s">
        <v>170</v>
      </c>
      <c r="H1123" s="158">
        <v>12.7</v>
      </c>
      <c r="I1123" s="159">
        <v>0</v>
      </c>
      <c r="J1123" s="159">
        <f>ROUND(I1123*H1123,2)</f>
        <v>0</v>
      </c>
      <c r="K1123" s="156" t="s">
        <v>1812</v>
      </c>
      <c r="L1123" s="39"/>
      <c r="M1123" s="160" t="s">
        <v>5</v>
      </c>
      <c r="N1123" s="161" t="s">
        <v>43</v>
      </c>
      <c r="O1123" s="162">
        <v>0.28499999999999998</v>
      </c>
      <c r="P1123" s="162">
        <f>O1123*H1123</f>
        <v>3.6194999999999995</v>
      </c>
      <c r="Q1123" s="162">
        <v>7.6951999999999999E-4</v>
      </c>
      <c r="R1123" s="162">
        <f>Q1123*H1123</f>
        <v>9.7729039999999989E-3</v>
      </c>
      <c r="S1123" s="162">
        <v>0</v>
      </c>
      <c r="T1123" s="163">
        <f>S1123*H1123</f>
        <v>0</v>
      </c>
      <c r="AR1123" s="24" t="s">
        <v>233</v>
      </c>
      <c r="AT1123" s="24" t="s">
        <v>150</v>
      </c>
      <c r="AU1123" s="24" t="s">
        <v>80</v>
      </c>
      <c r="AY1123" s="24" t="s">
        <v>145</v>
      </c>
      <c r="BE1123" s="164">
        <f>IF(N1123="základní",J1123,0)</f>
        <v>0</v>
      </c>
      <c r="BF1123" s="164">
        <f>IF(N1123="snížená",J1123,0)</f>
        <v>0</v>
      </c>
      <c r="BG1123" s="164">
        <f>IF(N1123="zákl. přenesená",J1123,0)</f>
        <v>0</v>
      </c>
      <c r="BH1123" s="164">
        <f>IF(N1123="sníž. přenesená",J1123,0)</f>
        <v>0</v>
      </c>
      <c r="BI1123" s="164">
        <f>IF(N1123="nulová",J1123,0)</f>
        <v>0</v>
      </c>
      <c r="BJ1123" s="24" t="s">
        <v>77</v>
      </c>
      <c r="BK1123" s="164">
        <f>ROUND(I1123*H1123,2)</f>
        <v>0</v>
      </c>
      <c r="BL1123" s="24" t="s">
        <v>233</v>
      </c>
      <c r="BM1123" s="24" t="s">
        <v>1337</v>
      </c>
    </row>
    <row r="1124" spans="2:65" s="11" customFormat="1">
      <c r="B1124" s="165"/>
      <c r="D1124" s="166" t="s">
        <v>157</v>
      </c>
      <c r="E1124" s="167" t="s">
        <v>5</v>
      </c>
      <c r="F1124" s="168" t="s">
        <v>1333</v>
      </c>
      <c r="H1124" s="169">
        <v>12.7</v>
      </c>
      <c r="L1124" s="165"/>
      <c r="M1124" s="170"/>
      <c r="N1124" s="171"/>
      <c r="O1124" s="171"/>
      <c r="P1124" s="171"/>
      <c r="Q1124" s="171"/>
      <c r="R1124" s="171"/>
      <c r="S1124" s="171"/>
      <c r="T1124" s="172"/>
      <c r="AT1124" s="167" t="s">
        <v>157</v>
      </c>
      <c r="AU1124" s="167" t="s">
        <v>80</v>
      </c>
      <c r="AV1124" s="11" t="s">
        <v>80</v>
      </c>
      <c r="AW1124" s="11" t="s">
        <v>35</v>
      </c>
      <c r="AX1124" s="11" t="s">
        <v>77</v>
      </c>
      <c r="AY1124" s="167" t="s">
        <v>145</v>
      </c>
    </row>
    <row r="1125" spans="2:65" s="1" customFormat="1" ht="22.75" customHeight="1">
      <c r="B1125" s="153"/>
      <c r="C1125" s="154" t="s">
        <v>1338</v>
      </c>
      <c r="D1125" s="154" t="s">
        <v>150</v>
      </c>
      <c r="E1125" s="155" t="s">
        <v>1339</v>
      </c>
      <c r="F1125" s="156" t="s">
        <v>1340</v>
      </c>
      <c r="G1125" s="157" t="s">
        <v>170</v>
      </c>
      <c r="H1125" s="158">
        <v>12.7</v>
      </c>
      <c r="I1125" s="159">
        <v>0</v>
      </c>
      <c r="J1125" s="159">
        <f>ROUND(I1125*H1125,2)</f>
        <v>0</v>
      </c>
      <c r="K1125" s="156" t="s">
        <v>1812</v>
      </c>
      <c r="L1125" s="39"/>
      <c r="M1125" s="160" t="s">
        <v>5</v>
      </c>
      <c r="N1125" s="161" t="s">
        <v>43</v>
      </c>
      <c r="O1125" s="162">
        <v>0.26500000000000001</v>
      </c>
      <c r="P1125" s="162">
        <f>O1125*H1125</f>
        <v>3.3654999999999999</v>
      </c>
      <c r="Q1125" s="162">
        <v>2.8628099999999999E-3</v>
      </c>
      <c r="R1125" s="162">
        <f>Q1125*H1125</f>
        <v>3.6357687E-2</v>
      </c>
      <c r="S1125" s="162">
        <v>0</v>
      </c>
      <c r="T1125" s="163">
        <f>S1125*H1125</f>
        <v>0</v>
      </c>
      <c r="AR1125" s="24" t="s">
        <v>233</v>
      </c>
      <c r="AT1125" s="24" t="s">
        <v>150</v>
      </c>
      <c r="AU1125" s="24" t="s">
        <v>80</v>
      </c>
      <c r="AY1125" s="24" t="s">
        <v>145</v>
      </c>
      <c r="BE1125" s="164">
        <f>IF(N1125="základní",J1125,0)</f>
        <v>0</v>
      </c>
      <c r="BF1125" s="164">
        <f>IF(N1125="snížená",J1125,0)</f>
        <v>0</v>
      </c>
      <c r="BG1125" s="164">
        <f>IF(N1125="zákl. přenesená",J1125,0)</f>
        <v>0</v>
      </c>
      <c r="BH1125" s="164">
        <f>IF(N1125="sníž. přenesená",J1125,0)</f>
        <v>0</v>
      </c>
      <c r="BI1125" s="164">
        <f>IF(N1125="nulová",J1125,0)</f>
        <v>0</v>
      </c>
      <c r="BJ1125" s="24" t="s">
        <v>77</v>
      </c>
      <c r="BK1125" s="164">
        <f>ROUND(I1125*H1125,2)</f>
        <v>0</v>
      </c>
      <c r="BL1125" s="24" t="s">
        <v>233</v>
      </c>
      <c r="BM1125" s="24" t="s">
        <v>1341</v>
      </c>
    </row>
    <row r="1126" spans="2:65" s="11" customFormat="1">
      <c r="B1126" s="165"/>
      <c r="D1126" s="166" t="s">
        <v>157</v>
      </c>
      <c r="E1126" s="167" t="s">
        <v>5</v>
      </c>
      <c r="F1126" s="168" t="s">
        <v>1333</v>
      </c>
      <c r="H1126" s="169">
        <v>12.7</v>
      </c>
      <c r="L1126" s="165"/>
      <c r="M1126" s="170"/>
      <c r="N1126" s="171"/>
      <c r="O1126" s="171"/>
      <c r="P1126" s="171"/>
      <c r="Q1126" s="171"/>
      <c r="R1126" s="171"/>
      <c r="S1126" s="171"/>
      <c r="T1126" s="172"/>
      <c r="AT1126" s="167" t="s">
        <v>157</v>
      </c>
      <c r="AU1126" s="167" t="s">
        <v>80</v>
      </c>
      <c r="AV1126" s="11" t="s">
        <v>80</v>
      </c>
      <c r="AW1126" s="11" t="s">
        <v>35</v>
      </c>
      <c r="AX1126" s="11" t="s">
        <v>77</v>
      </c>
      <c r="AY1126" s="167" t="s">
        <v>145</v>
      </c>
    </row>
    <row r="1127" spans="2:65" s="1" customFormat="1" ht="34.25" customHeight="1">
      <c r="B1127" s="153"/>
      <c r="C1127" s="154" t="s">
        <v>1342</v>
      </c>
      <c r="D1127" s="154" t="s">
        <v>150</v>
      </c>
      <c r="E1127" s="155" t="s">
        <v>1343</v>
      </c>
      <c r="F1127" s="156" t="s">
        <v>1344</v>
      </c>
      <c r="G1127" s="157" t="s">
        <v>258</v>
      </c>
      <c r="H1127" s="158">
        <v>1</v>
      </c>
      <c r="I1127" s="159">
        <v>0</v>
      </c>
      <c r="J1127" s="159">
        <f>ROUND(I1127*H1127,2)</f>
        <v>0</v>
      </c>
      <c r="K1127" s="156" t="s">
        <v>1812</v>
      </c>
      <c r="L1127" s="39"/>
      <c r="M1127" s="160" t="s">
        <v>5</v>
      </c>
      <c r="N1127" s="161" t="s">
        <v>43</v>
      </c>
      <c r="O1127" s="162">
        <v>0.4</v>
      </c>
      <c r="P1127" s="162">
        <f>O1127*H1127</f>
        <v>0.4</v>
      </c>
      <c r="Q1127" s="162">
        <v>6.4000000000000005E-4</v>
      </c>
      <c r="R1127" s="162">
        <f>Q1127*H1127</f>
        <v>6.4000000000000005E-4</v>
      </c>
      <c r="S1127" s="162">
        <v>0</v>
      </c>
      <c r="T1127" s="163">
        <f>S1127*H1127</f>
        <v>0</v>
      </c>
      <c r="AR1127" s="24" t="s">
        <v>233</v>
      </c>
      <c r="AT1127" s="24" t="s">
        <v>150</v>
      </c>
      <c r="AU1127" s="24" t="s">
        <v>80</v>
      </c>
      <c r="AY1127" s="24" t="s">
        <v>145</v>
      </c>
      <c r="BE1127" s="164">
        <f>IF(N1127="základní",J1127,0)</f>
        <v>0</v>
      </c>
      <c r="BF1127" s="164">
        <f>IF(N1127="snížená",J1127,0)</f>
        <v>0</v>
      </c>
      <c r="BG1127" s="164">
        <f>IF(N1127="zákl. přenesená",J1127,0)</f>
        <v>0</v>
      </c>
      <c r="BH1127" s="164">
        <f>IF(N1127="sníž. přenesená",J1127,0)</f>
        <v>0</v>
      </c>
      <c r="BI1127" s="164">
        <f>IF(N1127="nulová",J1127,0)</f>
        <v>0</v>
      </c>
      <c r="BJ1127" s="24" t="s">
        <v>77</v>
      </c>
      <c r="BK1127" s="164">
        <f>ROUND(I1127*H1127,2)</f>
        <v>0</v>
      </c>
      <c r="BL1127" s="24" t="s">
        <v>233</v>
      </c>
      <c r="BM1127" s="24" t="s">
        <v>1345</v>
      </c>
    </row>
    <row r="1128" spans="2:65" s="1" customFormat="1" ht="34.25" customHeight="1">
      <c r="B1128" s="153"/>
      <c r="C1128" s="154" t="s">
        <v>1346</v>
      </c>
      <c r="D1128" s="154" t="s">
        <v>150</v>
      </c>
      <c r="E1128" s="155" t="s">
        <v>1347</v>
      </c>
      <c r="F1128" s="156" t="s">
        <v>1348</v>
      </c>
      <c r="G1128" s="157" t="s">
        <v>290</v>
      </c>
      <c r="H1128" s="158">
        <v>1.3959999999999999</v>
      </c>
      <c r="I1128" s="159">
        <v>0</v>
      </c>
      <c r="J1128" s="159">
        <f>ROUND(I1128*H1128,2)</f>
        <v>0</v>
      </c>
      <c r="K1128" s="156" t="s">
        <v>1812</v>
      </c>
      <c r="L1128" s="39"/>
      <c r="M1128" s="160" t="s">
        <v>5</v>
      </c>
      <c r="N1128" s="161" t="s">
        <v>43</v>
      </c>
      <c r="O1128" s="162">
        <v>4.82</v>
      </c>
      <c r="P1128" s="162">
        <f>O1128*H1128</f>
        <v>6.72872</v>
      </c>
      <c r="Q1128" s="162">
        <v>0</v>
      </c>
      <c r="R1128" s="162">
        <f>Q1128*H1128</f>
        <v>0</v>
      </c>
      <c r="S1128" s="162">
        <v>0</v>
      </c>
      <c r="T1128" s="163">
        <f>S1128*H1128</f>
        <v>0</v>
      </c>
      <c r="AR1128" s="24" t="s">
        <v>233</v>
      </c>
      <c r="AT1128" s="24" t="s">
        <v>150</v>
      </c>
      <c r="AU1128" s="24" t="s">
        <v>80</v>
      </c>
      <c r="AY1128" s="24" t="s">
        <v>145</v>
      </c>
      <c r="BE1128" s="164">
        <f>IF(N1128="základní",J1128,0)</f>
        <v>0</v>
      </c>
      <c r="BF1128" s="164">
        <f>IF(N1128="snížená",J1128,0)</f>
        <v>0</v>
      </c>
      <c r="BG1128" s="164">
        <f>IF(N1128="zákl. přenesená",J1128,0)</f>
        <v>0</v>
      </c>
      <c r="BH1128" s="164">
        <f>IF(N1128="sníž. přenesená",J1128,0)</f>
        <v>0</v>
      </c>
      <c r="BI1128" s="164">
        <f>IF(N1128="nulová",J1128,0)</f>
        <v>0</v>
      </c>
      <c r="BJ1128" s="24" t="s">
        <v>77</v>
      </c>
      <c r="BK1128" s="164">
        <f>ROUND(I1128*H1128,2)</f>
        <v>0</v>
      </c>
      <c r="BL1128" s="24" t="s">
        <v>233</v>
      </c>
      <c r="BM1128" s="24" t="s">
        <v>1349</v>
      </c>
    </row>
    <row r="1129" spans="2:65" s="10" customFormat="1" ht="29.9" customHeight="1">
      <c r="B1129" s="141"/>
      <c r="D1129" s="142" t="s">
        <v>71</v>
      </c>
      <c r="E1129" s="151" t="s">
        <v>1350</v>
      </c>
      <c r="F1129" s="151" t="s">
        <v>1351</v>
      </c>
      <c r="J1129" s="152">
        <f>BK1129</f>
        <v>0</v>
      </c>
      <c r="L1129" s="141"/>
      <c r="M1129" s="145"/>
      <c r="N1129" s="146"/>
      <c r="O1129" s="146"/>
      <c r="P1129" s="147">
        <f>SUM(P1130:P1164)</f>
        <v>493.80949400000003</v>
      </c>
      <c r="Q1129" s="146"/>
      <c r="R1129" s="147">
        <f>SUM(R1130:R1164)</f>
        <v>9.2056817416152033</v>
      </c>
      <c r="S1129" s="146"/>
      <c r="T1129" s="148">
        <f>SUM(T1130:T1164)</f>
        <v>0</v>
      </c>
      <c r="AR1129" s="142" t="s">
        <v>80</v>
      </c>
      <c r="AT1129" s="149" t="s">
        <v>71</v>
      </c>
      <c r="AU1129" s="149" t="s">
        <v>77</v>
      </c>
      <c r="AY1129" s="142" t="s">
        <v>145</v>
      </c>
      <c r="BK1129" s="150">
        <f>SUM(BK1130:BK1164)</f>
        <v>0</v>
      </c>
    </row>
    <row r="1130" spans="2:65" s="1" customFormat="1" ht="34.25" customHeight="1">
      <c r="B1130" s="153"/>
      <c r="C1130" s="154" t="s">
        <v>1352</v>
      </c>
      <c r="D1130" s="154" t="s">
        <v>150</v>
      </c>
      <c r="E1130" s="155" t="s">
        <v>1353</v>
      </c>
      <c r="F1130" s="156" t="s">
        <v>1354</v>
      </c>
      <c r="G1130" s="157" t="s">
        <v>195</v>
      </c>
      <c r="H1130" s="158">
        <v>29.7</v>
      </c>
      <c r="I1130" s="159">
        <v>0</v>
      </c>
      <c r="J1130" s="159">
        <f>ROUND(I1130*H1130,2)</f>
        <v>0</v>
      </c>
      <c r="K1130" s="156" t="s">
        <v>1812</v>
      </c>
      <c r="L1130" s="39"/>
      <c r="M1130" s="160" t="s">
        <v>5</v>
      </c>
      <c r="N1130" s="161" t="s">
        <v>43</v>
      </c>
      <c r="O1130" s="162">
        <v>1.454</v>
      </c>
      <c r="P1130" s="162">
        <f>O1130*H1130</f>
        <v>43.183799999999998</v>
      </c>
      <c r="Q1130" s="162">
        <v>2.4592480000000001E-4</v>
      </c>
      <c r="R1130" s="162">
        <f>Q1130*H1130</f>
        <v>7.3039665600000006E-3</v>
      </c>
      <c r="S1130" s="162">
        <v>0</v>
      </c>
      <c r="T1130" s="163">
        <f>S1130*H1130</f>
        <v>0</v>
      </c>
      <c r="AR1130" s="24" t="s">
        <v>233</v>
      </c>
      <c r="AT1130" s="24" t="s">
        <v>150</v>
      </c>
      <c r="AU1130" s="24" t="s">
        <v>80</v>
      </c>
      <c r="AY1130" s="24" t="s">
        <v>145</v>
      </c>
      <c r="BE1130" s="164">
        <f>IF(N1130="základní",J1130,0)</f>
        <v>0</v>
      </c>
      <c r="BF1130" s="164">
        <f>IF(N1130="snížená",J1130,0)</f>
        <v>0</v>
      </c>
      <c r="BG1130" s="164">
        <f>IF(N1130="zákl. přenesená",J1130,0)</f>
        <v>0</v>
      </c>
      <c r="BH1130" s="164">
        <f>IF(N1130="sníž. přenesená",J1130,0)</f>
        <v>0</v>
      </c>
      <c r="BI1130" s="164">
        <f>IF(N1130="nulová",J1130,0)</f>
        <v>0</v>
      </c>
      <c r="BJ1130" s="24" t="s">
        <v>77</v>
      </c>
      <c r="BK1130" s="164">
        <f>ROUND(I1130*H1130,2)</f>
        <v>0</v>
      </c>
      <c r="BL1130" s="24" t="s">
        <v>233</v>
      </c>
      <c r="BM1130" s="24" t="s">
        <v>1355</v>
      </c>
    </row>
    <row r="1131" spans="2:65" s="11" customFormat="1">
      <c r="B1131" s="165"/>
      <c r="D1131" s="166" t="s">
        <v>157</v>
      </c>
      <c r="E1131" s="167" t="s">
        <v>5</v>
      </c>
      <c r="F1131" s="168" t="s">
        <v>1356</v>
      </c>
      <c r="H1131" s="169">
        <v>29.7</v>
      </c>
      <c r="L1131" s="165"/>
      <c r="M1131" s="170"/>
      <c r="N1131" s="171"/>
      <c r="O1131" s="171"/>
      <c r="P1131" s="171"/>
      <c r="Q1131" s="171"/>
      <c r="R1131" s="171"/>
      <c r="S1131" s="171"/>
      <c r="T1131" s="172"/>
      <c r="AT1131" s="167" t="s">
        <v>157</v>
      </c>
      <c r="AU1131" s="167" t="s">
        <v>80</v>
      </c>
      <c r="AV1131" s="11" t="s">
        <v>80</v>
      </c>
      <c r="AW1131" s="11" t="s">
        <v>35</v>
      </c>
      <c r="AX1131" s="11" t="s">
        <v>77</v>
      </c>
      <c r="AY1131" s="167" t="s">
        <v>145</v>
      </c>
    </row>
    <row r="1132" spans="2:65" s="1" customFormat="1" ht="22.75" customHeight="1">
      <c r="B1132" s="153"/>
      <c r="C1132" s="187" t="s">
        <v>1357</v>
      </c>
      <c r="D1132" s="187" t="s">
        <v>250</v>
      </c>
      <c r="E1132" s="188" t="s">
        <v>1358</v>
      </c>
      <c r="F1132" s="189" t="s">
        <v>1359</v>
      </c>
      <c r="G1132" s="190" t="s">
        <v>258</v>
      </c>
      <c r="H1132" s="191">
        <v>5</v>
      </c>
      <c r="I1132" s="159">
        <v>0</v>
      </c>
      <c r="J1132" s="192">
        <f>ROUND(I1132*H1132,2)</f>
        <v>0</v>
      </c>
      <c r="K1132" s="189" t="s">
        <v>5</v>
      </c>
      <c r="L1132" s="193"/>
      <c r="M1132" s="194" t="s">
        <v>5</v>
      </c>
      <c r="N1132" s="195" t="s">
        <v>43</v>
      </c>
      <c r="O1132" s="162">
        <v>0</v>
      </c>
      <c r="P1132" s="162">
        <f>O1132*H1132</f>
        <v>0</v>
      </c>
      <c r="Q1132" s="162">
        <v>0.2079</v>
      </c>
      <c r="R1132" s="162">
        <f>Q1132*H1132</f>
        <v>1.0395000000000001</v>
      </c>
      <c r="S1132" s="162">
        <v>0</v>
      </c>
      <c r="T1132" s="163">
        <f>S1132*H1132</f>
        <v>0</v>
      </c>
      <c r="AR1132" s="24" t="s">
        <v>322</v>
      </c>
      <c r="AT1132" s="24" t="s">
        <v>250</v>
      </c>
      <c r="AU1132" s="24" t="s">
        <v>80</v>
      </c>
      <c r="AY1132" s="24" t="s">
        <v>145</v>
      </c>
      <c r="BE1132" s="164">
        <f>IF(N1132="základní",J1132,0)</f>
        <v>0</v>
      </c>
      <c r="BF1132" s="164">
        <f>IF(N1132="snížená",J1132,0)</f>
        <v>0</v>
      </c>
      <c r="BG1132" s="164">
        <f>IF(N1132="zákl. přenesená",J1132,0)</f>
        <v>0</v>
      </c>
      <c r="BH1132" s="164">
        <f>IF(N1132="sníž. přenesená",J1132,0)</f>
        <v>0</v>
      </c>
      <c r="BI1132" s="164">
        <f>IF(N1132="nulová",J1132,0)</f>
        <v>0</v>
      </c>
      <c r="BJ1132" s="24" t="s">
        <v>77</v>
      </c>
      <c r="BK1132" s="164">
        <f>ROUND(I1132*H1132,2)</f>
        <v>0</v>
      </c>
      <c r="BL1132" s="24" t="s">
        <v>233</v>
      </c>
      <c r="BM1132" s="24" t="s">
        <v>1360</v>
      </c>
    </row>
    <row r="1133" spans="2:65" s="1" customFormat="1" ht="22.75" customHeight="1">
      <c r="B1133" s="153"/>
      <c r="C1133" s="154" t="s">
        <v>1361</v>
      </c>
      <c r="D1133" s="154" t="s">
        <v>150</v>
      </c>
      <c r="E1133" s="155" t="s">
        <v>1362</v>
      </c>
      <c r="F1133" s="156" t="s">
        <v>1363</v>
      </c>
      <c r="G1133" s="157" t="s">
        <v>195</v>
      </c>
      <c r="H1133" s="158">
        <v>39.654000000000003</v>
      </c>
      <c r="I1133" s="159">
        <v>0</v>
      </c>
      <c r="J1133" s="159">
        <f>ROUND(I1133*H1133,2)</f>
        <v>0</v>
      </c>
      <c r="K1133" s="156" t="s">
        <v>1812</v>
      </c>
      <c r="L1133" s="39"/>
      <c r="M1133" s="160" t="s">
        <v>5</v>
      </c>
      <c r="N1133" s="161" t="s">
        <v>43</v>
      </c>
      <c r="O1133" s="162">
        <v>1.492</v>
      </c>
      <c r="P1133" s="162">
        <f>O1133*H1133</f>
        <v>59.163768000000005</v>
      </c>
      <c r="Q1133" s="162">
        <v>2.5246630000000001E-4</v>
      </c>
      <c r="R1133" s="162">
        <f>Q1133*H1133</f>
        <v>1.0011298660200001E-2</v>
      </c>
      <c r="S1133" s="162">
        <v>0</v>
      </c>
      <c r="T1133" s="163">
        <f>S1133*H1133</f>
        <v>0</v>
      </c>
      <c r="AR1133" s="24" t="s">
        <v>233</v>
      </c>
      <c r="AT1133" s="24" t="s">
        <v>150</v>
      </c>
      <c r="AU1133" s="24" t="s">
        <v>80</v>
      </c>
      <c r="AY1133" s="24" t="s">
        <v>145</v>
      </c>
      <c r="BE1133" s="164">
        <f>IF(N1133="základní",J1133,0)</f>
        <v>0</v>
      </c>
      <c r="BF1133" s="164">
        <f>IF(N1133="snížená",J1133,0)</f>
        <v>0</v>
      </c>
      <c r="BG1133" s="164">
        <f>IF(N1133="zákl. přenesená",J1133,0)</f>
        <v>0</v>
      </c>
      <c r="BH1133" s="164">
        <f>IF(N1133="sníž. přenesená",J1133,0)</f>
        <v>0</v>
      </c>
      <c r="BI1133" s="164">
        <f>IF(N1133="nulová",J1133,0)</f>
        <v>0</v>
      </c>
      <c r="BJ1133" s="24" t="s">
        <v>77</v>
      </c>
      <c r="BK1133" s="164">
        <f>ROUND(I1133*H1133,2)</f>
        <v>0</v>
      </c>
      <c r="BL1133" s="24" t="s">
        <v>233</v>
      </c>
      <c r="BM1133" s="24" t="s">
        <v>1364</v>
      </c>
    </row>
    <row r="1134" spans="2:65" s="11" customFormat="1">
      <c r="B1134" s="165"/>
      <c r="D1134" s="166" t="s">
        <v>157</v>
      </c>
      <c r="E1134" s="167" t="s">
        <v>5</v>
      </c>
      <c r="F1134" s="168" t="s">
        <v>967</v>
      </c>
      <c r="H1134" s="169">
        <v>11.933999999999999</v>
      </c>
      <c r="L1134" s="165"/>
      <c r="M1134" s="170"/>
      <c r="N1134" s="171"/>
      <c r="O1134" s="171"/>
      <c r="P1134" s="171"/>
      <c r="Q1134" s="171"/>
      <c r="R1134" s="171"/>
      <c r="S1134" s="171"/>
      <c r="T1134" s="172"/>
      <c r="AT1134" s="167" t="s">
        <v>157</v>
      </c>
      <c r="AU1134" s="167" t="s">
        <v>80</v>
      </c>
      <c r="AV1134" s="11" t="s">
        <v>80</v>
      </c>
      <c r="AW1134" s="11" t="s">
        <v>35</v>
      </c>
      <c r="AX1134" s="11" t="s">
        <v>72</v>
      </c>
      <c r="AY1134" s="167" t="s">
        <v>145</v>
      </c>
    </row>
    <row r="1135" spans="2:65" s="11" customFormat="1">
      <c r="B1135" s="165"/>
      <c r="D1135" s="166" t="s">
        <v>157</v>
      </c>
      <c r="E1135" s="167" t="s">
        <v>5</v>
      </c>
      <c r="F1135" s="168" t="s">
        <v>1365</v>
      </c>
      <c r="H1135" s="169">
        <v>27.72</v>
      </c>
      <c r="L1135" s="165"/>
      <c r="M1135" s="170"/>
      <c r="N1135" s="171"/>
      <c r="O1135" s="171"/>
      <c r="P1135" s="171"/>
      <c r="Q1135" s="171"/>
      <c r="R1135" s="171"/>
      <c r="S1135" s="171"/>
      <c r="T1135" s="172"/>
      <c r="AT1135" s="167" t="s">
        <v>157</v>
      </c>
      <c r="AU1135" s="167" t="s">
        <v>80</v>
      </c>
      <c r="AV1135" s="11" t="s">
        <v>80</v>
      </c>
      <c r="AW1135" s="11" t="s">
        <v>35</v>
      </c>
      <c r="AX1135" s="11" t="s">
        <v>72</v>
      </c>
      <c r="AY1135" s="167" t="s">
        <v>145</v>
      </c>
    </row>
    <row r="1136" spans="2:65" s="13" customFormat="1">
      <c r="B1136" s="180"/>
      <c r="D1136" s="166" t="s">
        <v>157</v>
      </c>
      <c r="E1136" s="181" t="s">
        <v>5</v>
      </c>
      <c r="F1136" s="182" t="s">
        <v>160</v>
      </c>
      <c r="H1136" s="183">
        <v>39.654000000000003</v>
      </c>
      <c r="L1136" s="180"/>
      <c r="M1136" s="184"/>
      <c r="N1136" s="185"/>
      <c r="O1136" s="185"/>
      <c r="P1136" s="185"/>
      <c r="Q1136" s="185"/>
      <c r="R1136" s="185"/>
      <c r="S1136" s="185"/>
      <c r="T1136" s="186"/>
      <c r="AT1136" s="181" t="s">
        <v>157</v>
      </c>
      <c r="AU1136" s="181" t="s">
        <v>80</v>
      </c>
      <c r="AV1136" s="13" t="s">
        <v>155</v>
      </c>
      <c r="AW1136" s="13" t="s">
        <v>35</v>
      </c>
      <c r="AX1136" s="13" t="s">
        <v>77</v>
      </c>
      <c r="AY1136" s="181" t="s">
        <v>145</v>
      </c>
    </row>
    <row r="1137" spans="2:65" s="1" customFormat="1" ht="22.75" customHeight="1">
      <c r="B1137" s="153"/>
      <c r="C1137" s="187" t="s">
        <v>1366</v>
      </c>
      <c r="D1137" s="187" t="s">
        <v>250</v>
      </c>
      <c r="E1137" s="188" t="s">
        <v>1367</v>
      </c>
      <c r="F1137" s="189" t="s">
        <v>1368</v>
      </c>
      <c r="G1137" s="190" t="s">
        <v>258</v>
      </c>
      <c r="H1137" s="191">
        <v>2</v>
      </c>
      <c r="I1137" s="159">
        <v>0</v>
      </c>
      <c r="J1137" s="192">
        <f>ROUND(I1137*H1137,2)</f>
        <v>0</v>
      </c>
      <c r="K1137" s="189" t="s">
        <v>5</v>
      </c>
      <c r="L1137" s="193"/>
      <c r="M1137" s="194" t="s">
        <v>5</v>
      </c>
      <c r="N1137" s="195" t="s">
        <v>43</v>
      </c>
      <c r="O1137" s="162">
        <v>0</v>
      </c>
      <c r="P1137" s="162">
        <f>O1137*H1137</f>
        <v>0</v>
      </c>
      <c r="Q1137" s="162">
        <v>0.20880000000000001</v>
      </c>
      <c r="R1137" s="162">
        <f>Q1137*H1137</f>
        <v>0.41760000000000003</v>
      </c>
      <c r="S1137" s="162">
        <v>0</v>
      </c>
      <c r="T1137" s="163">
        <f>S1137*H1137</f>
        <v>0</v>
      </c>
      <c r="AR1137" s="24" t="s">
        <v>322</v>
      </c>
      <c r="AT1137" s="24" t="s">
        <v>250</v>
      </c>
      <c r="AU1137" s="24" t="s">
        <v>80</v>
      </c>
      <c r="AY1137" s="24" t="s">
        <v>145</v>
      </c>
      <c r="BE1137" s="164">
        <f>IF(N1137="základní",J1137,0)</f>
        <v>0</v>
      </c>
      <c r="BF1137" s="164">
        <f>IF(N1137="snížená",J1137,0)</f>
        <v>0</v>
      </c>
      <c r="BG1137" s="164">
        <f>IF(N1137="zákl. přenesená",J1137,0)</f>
        <v>0</v>
      </c>
      <c r="BH1137" s="164">
        <f>IF(N1137="sníž. přenesená",J1137,0)</f>
        <v>0</v>
      </c>
      <c r="BI1137" s="164">
        <f>IF(N1137="nulová",J1137,0)</f>
        <v>0</v>
      </c>
      <c r="BJ1137" s="24" t="s">
        <v>77</v>
      </c>
      <c r="BK1137" s="164">
        <f>ROUND(I1137*H1137,2)</f>
        <v>0</v>
      </c>
      <c r="BL1137" s="24" t="s">
        <v>233</v>
      </c>
      <c r="BM1137" s="24" t="s">
        <v>1369</v>
      </c>
    </row>
    <row r="1138" spans="2:65" s="1" customFormat="1" ht="22.75" customHeight="1">
      <c r="B1138" s="153"/>
      <c r="C1138" s="187" t="s">
        <v>1370</v>
      </c>
      <c r="D1138" s="187" t="s">
        <v>250</v>
      </c>
      <c r="E1138" s="188" t="s">
        <v>1371</v>
      </c>
      <c r="F1138" s="189" t="s">
        <v>1372</v>
      </c>
      <c r="G1138" s="190" t="s">
        <v>258</v>
      </c>
      <c r="H1138" s="191">
        <v>3</v>
      </c>
      <c r="I1138" s="159">
        <v>0</v>
      </c>
      <c r="J1138" s="192">
        <f>ROUND(I1138*H1138,2)</f>
        <v>0</v>
      </c>
      <c r="K1138" s="189" t="s">
        <v>5</v>
      </c>
      <c r="L1138" s="193"/>
      <c r="M1138" s="194" t="s">
        <v>5</v>
      </c>
      <c r="N1138" s="195" t="s">
        <v>43</v>
      </c>
      <c r="O1138" s="162">
        <v>0</v>
      </c>
      <c r="P1138" s="162">
        <f>O1138*H1138</f>
        <v>0</v>
      </c>
      <c r="Q1138" s="162">
        <v>0.32340000000000002</v>
      </c>
      <c r="R1138" s="162">
        <f>Q1138*H1138</f>
        <v>0.97020000000000006</v>
      </c>
      <c r="S1138" s="162">
        <v>0</v>
      </c>
      <c r="T1138" s="163">
        <f>S1138*H1138</f>
        <v>0</v>
      </c>
      <c r="AR1138" s="24" t="s">
        <v>322</v>
      </c>
      <c r="AT1138" s="24" t="s">
        <v>250</v>
      </c>
      <c r="AU1138" s="24" t="s">
        <v>80</v>
      </c>
      <c r="AY1138" s="24" t="s">
        <v>145</v>
      </c>
      <c r="BE1138" s="164">
        <f>IF(N1138="základní",J1138,0)</f>
        <v>0</v>
      </c>
      <c r="BF1138" s="164">
        <f>IF(N1138="snížená",J1138,0)</f>
        <v>0</v>
      </c>
      <c r="BG1138" s="164">
        <f>IF(N1138="zákl. přenesená",J1138,0)</f>
        <v>0</v>
      </c>
      <c r="BH1138" s="164">
        <f>IF(N1138="sníž. přenesená",J1138,0)</f>
        <v>0</v>
      </c>
      <c r="BI1138" s="164">
        <f>IF(N1138="nulová",J1138,0)</f>
        <v>0</v>
      </c>
      <c r="BJ1138" s="24" t="s">
        <v>77</v>
      </c>
      <c r="BK1138" s="164">
        <f>ROUND(I1138*H1138,2)</f>
        <v>0</v>
      </c>
      <c r="BL1138" s="24" t="s">
        <v>233</v>
      </c>
      <c r="BM1138" s="24" t="s">
        <v>1373</v>
      </c>
    </row>
    <row r="1139" spans="2:65" s="1" customFormat="1" ht="34.25" customHeight="1">
      <c r="B1139" s="153"/>
      <c r="C1139" s="154" t="s">
        <v>1374</v>
      </c>
      <c r="D1139" s="154" t="s">
        <v>150</v>
      </c>
      <c r="E1139" s="155" t="s">
        <v>1375</v>
      </c>
      <c r="F1139" s="156" t="s">
        <v>1376</v>
      </c>
      <c r="G1139" s="157" t="s">
        <v>195</v>
      </c>
      <c r="H1139" s="158">
        <v>157.94999999999999</v>
      </c>
      <c r="I1139" s="159">
        <v>0</v>
      </c>
      <c r="J1139" s="159">
        <f>ROUND(I1139*H1139,2)</f>
        <v>0</v>
      </c>
      <c r="K1139" s="156" t="s">
        <v>1812</v>
      </c>
      <c r="L1139" s="39"/>
      <c r="M1139" s="160" t="s">
        <v>5</v>
      </c>
      <c r="N1139" s="161" t="s">
        <v>43</v>
      </c>
      <c r="O1139" s="162">
        <v>1.736</v>
      </c>
      <c r="P1139" s="162">
        <f>O1139*H1139</f>
        <v>274.20119999999997</v>
      </c>
      <c r="Q1139" s="162">
        <v>2.4661010000000001E-4</v>
      </c>
      <c r="R1139" s="162">
        <f>Q1139*H1139</f>
        <v>3.8952065294999998E-2</v>
      </c>
      <c r="S1139" s="162">
        <v>0</v>
      </c>
      <c r="T1139" s="163">
        <f>S1139*H1139</f>
        <v>0</v>
      </c>
      <c r="AR1139" s="24" t="s">
        <v>233</v>
      </c>
      <c r="AT1139" s="24" t="s">
        <v>150</v>
      </c>
      <c r="AU1139" s="24" t="s">
        <v>80</v>
      </c>
      <c r="AY1139" s="24" t="s">
        <v>145</v>
      </c>
      <c r="BE1139" s="164">
        <f>IF(N1139="základní",J1139,0)</f>
        <v>0</v>
      </c>
      <c r="BF1139" s="164">
        <f>IF(N1139="snížená",J1139,0)</f>
        <v>0</v>
      </c>
      <c r="BG1139" s="164">
        <f>IF(N1139="zákl. přenesená",J1139,0)</f>
        <v>0</v>
      </c>
      <c r="BH1139" s="164">
        <f>IF(N1139="sníž. přenesená",J1139,0)</f>
        <v>0</v>
      </c>
      <c r="BI1139" s="164">
        <f>IF(N1139="nulová",J1139,0)</f>
        <v>0</v>
      </c>
      <c r="BJ1139" s="24" t="s">
        <v>77</v>
      </c>
      <c r="BK1139" s="164">
        <f>ROUND(I1139*H1139,2)</f>
        <v>0</v>
      </c>
      <c r="BL1139" s="24" t="s">
        <v>233</v>
      </c>
      <c r="BM1139" s="24" t="s">
        <v>1377</v>
      </c>
    </row>
    <row r="1140" spans="2:65" s="11" customFormat="1">
      <c r="B1140" s="165"/>
      <c r="D1140" s="166" t="s">
        <v>157</v>
      </c>
      <c r="E1140" s="167" t="s">
        <v>5</v>
      </c>
      <c r="F1140" s="168" t="s">
        <v>1378</v>
      </c>
      <c r="H1140" s="169">
        <v>157.94999999999999</v>
      </c>
      <c r="L1140" s="165"/>
      <c r="M1140" s="170"/>
      <c r="N1140" s="171"/>
      <c r="O1140" s="171"/>
      <c r="P1140" s="171"/>
      <c r="Q1140" s="171"/>
      <c r="R1140" s="171"/>
      <c r="S1140" s="171"/>
      <c r="T1140" s="172"/>
      <c r="AT1140" s="167" t="s">
        <v>157</v>
      </c>
      <c r="AU1140" s="167" t="s">
        <v>80</v>
      </c>
      <c r="AV1140" s="11" t="s">
        <v>80</v>
      </c>
      <c r="AW1140" s="11" t="s">
        <v>35</v>
      </c>
      <c r="AX1140" s="11" t="s">
        <v>77</v>
      </c>
      <c r="AY1140" s="167" t="s">
        <v>145</v>
      </c>
    </row>
    <row r="1141" spans="2:65" s="1" customFormat="1" ht="22.75" customHeight="1">
      <c r="B1141" s="153"/>
      <c r="C1141" s="187" t="s">
        <v>1379</v>
      </c>
      <c r="D1141" s="187" t="s">
        <v>250</v>
      </c>
      <c r="E1141" s="188" t="s">
        <v>1380</v>
      </c>
      <c r="F1141" s="189" t="s">
        <v>1381</v>
      </c>
      <c r="G1141" s="190" t="s">
        <v>258</v>
      </c>
      <c r="H1141" s="191">
        <v>27</v>
      </c>
      <c r="I1141" s="159">
        <v>0</v>
      </c>
      <c r="J1141" s="192">
        <f>ROUND(I1141*H1141,2)</f>
        <v>0</v>
      </c>
      <c r="K1141" s="189" t="s">
        <v>5</v>
      </c>
      <c r="L1141" s="193"/>
      <c r="M1141" s="194" t="s">
        <v>5</v>
      </c>
      <c r="N1141" s="195" t="s">
        <v>43</v>
      </c>
      <c r="O1141" s="162">
        <v>0</v>
      </c>
      <c r="P1141" s="162">
        <f>O1141*H1141</f>
        <v>0</v>
      </c>
      <c r="Q1141" s="162">
        <v>8.5000000000000006E-2</v>
      </c>
      <c r="R1141" s="162">
        <f>Q1141*H1141</f>
        <v>2.2950000000000004</v>
      </c>
      <c r="S1141" s="162">
        <v>0</v>
      </c>
      <c r="T1141" s="163">
        <f>S1141*H1141</f>
        <v>0</v>
      </c>
      <c r="AR1141" s="24" t="s">
        <v>322</v>
      </c>
      <c r="AT1141" s="24" t="s">
        <v>250</v>
      </c>
      <c r="AU1141" s="24" t="s">
        <v>80</v>
      </c>
      <c r="AY1141" s="24" t="s">
        <v>145</v>
      </c>
      <c r="BE1141" s="164">
        <f>IF(N1141="základní",J1141,0)</f>
        <v>0</v>
      </c>
      <c r="BF1141" s="164">
        <f>IF(N1141="snížená",J1141,0)</f>
        <v>0</v>
      </c>
      <c r="BG1141" s="164">
        <f>IF(N1141="zákl. přenesená",J1141,0)</f>
        <v>0</v>
      </c>
      <c r="BH1141" s="164">
        <f>IF(N1141="sníž. přenesená",J1141,0)</f>
        <v>0</v>
      </c>
      <c r="BI1141" s="164">
        <f>IF(N1141="nulová",J1141,0)</f>
        <v>0</v>
      </c>
      <c r="BJ1141" s="24" t="s">
        <v>77</v>
      </c>
      <c r="BK1141" s="164">
        <f>ROUND(I1141*H1141,2)</f>
        <v>0</v>
      </c>
      <c r="BL1141" s="24" t="s">
        <v>233</v>
      </c>
      <c r="BM1141" s="24" t="s">
        <v>1382</v>
      </c>
    </row>
    <row r="1142" spans="2:65" s="1" customFormat="1" ht="34.25" customHeight="1">
      <c r="B1142" s="153"/>
      <c r="C1142" s="187" t="s">
        <v>1383</v>
      </c>
      <c r="D1142" s="187" t="s">
        <v>250</v>
      </c>
      <c r="E1142" s="188" t="s">
        <v>1384</v>
      </c>
      <c r="F1142" s="189" t="s">
        <v>1385</v>
      </c>
      <c r="G1142" s="190" t="s">
        <v>258</v>
      </c>
      <c r="H1142" s="191">
        <v>38</v>
      </c>
      <c r="I1142" s="159">
        <v>0</v>
      </c>
      <c r="J1142" s="192">
        <f>ROUND(I1142*H1142,2)</f>
        <v>0</v>
      </c>
      <c r="K1142" s="189" t="s">
        <v>5</v>
      </c>
      <c r="L1142" s="193"/>
      <c r="M1142" s="194" t="s">
        <v>5</v>
      </c>
      <c r="N1142" s="195" t="s">
        <v>43</v>
      </c>
      <c r="O1142" s="162">
        <v>0</v>
      </c>
      <c r="P1142" s="162">
        <f>O1142*H1142</f>
        <v>0</v>
      </c>
      <c r="Q1142" s="162">
        <v>8.5000000000000006E-2</v>
      </c>
      <c r="R1142" s="162">
        <f>Q1142*H1142</f>
        <v>3.2300000000000004</v>
      </c>
      <c r="S1142" s="162">
        <v>0</v>
      </c>
      <c r="T1142" s="163">
        <f>S1142*H1142</f>
        <v>0</v>
      </c>
      <c r="AR1142" s="24" t="s">
        <v>322</v>
      </c>
      <c r="AT1142" s="24" t="s">
        <v>250</v>
      </c>
      <c r="AU1142" s="24" t="s">
        <v>80</v>
      </c>
      <c r="AY1142" s="24" t="s">
        <v>145</v>
      </c>
      <c r="BE1142" s="164">
        <f>IF(N1142="základní",J1142,0)</f>
        <v>0</v>
      </c>
      <c r="BF1142" s="164">
        <f>IF(N1142="snížená",J1142,0)</f>
        <v>0</v>
      </c>
      <c r="BG1142" s="164">
        <f>IF(N1142="zákl. přenesená",J1142,0)</f>
        <v>0</v>
      </c>
      <c r="BH1142" s="164">
        <f>IF(N1142="sníž. přenesená",J1142,0)</f>
        <v>0</v>
      </c>
      <c r="BI1142" s="164">
        <f>IF(N1142="nulová",J1142,0)</f>
        <v>0</v>
      </c>
      <c r="BJ1142" s="24" t="s">
        <v>77</v>
      </c>
      <c r="BK1142" s="164">
        <f>ROUND(I1142*H1142,2)</f>
        <v>0</v>
      </c>
      <c r="BL1142" s="24" t="s">
        <v>233</v>
      </c>
      <c r="BM1142" s="24" t="s">
        <v>1386</v>
      </c>
    </row>
    <row r="1143" spans="2:65" s="11" customFormat="1">
      <c r="B1143" s="165"/>
      <c r="D1143" s="166" t="s">
        <v>157</v>
      </c>
      <c r="E1143" s="167" t="s">
        <v>5</v>
      </c>
      <c r="F1143" s="168" t="s">
        <v>1387</v>
      </c>
      <c r="H1143" s="169">
        <v>38</v>
      </c>
      <c r="L1143" s="165"/>
      <c r="M1143" s="170"/>
      <c r="N1143" s="171"/>
      <c r="O1143" s="171"/>
      <c r="P1143" s="171"/>
      <c r="Q1143" s="171"/>
      <c r="R1143" s="171"/>
      <c r="S1143" s="171"/>
      <c r="T1143" s="172"/>
      <c r="AT1143" s="167" t="s">
        <v>157</v>
      </c>
      <c r="AU1143" s="167" t="s">
        <v>80</v>
      </c>
      <c r="AV1143" s="11" t="s">
        <v>80</v>
      </c>
      <c r="AW1143" s="11" t="s">
        <v>35</v>
      </c>
      <c r="AX1143" s="11" t="s">
        <v>77</v>
      </c>
      <c r="AY1143" s="167" t="s">
        <v>145</v>
      </c>
    </row>
    <row r="1144" spans="2:65" s="1" customFormat="1" ht="22.75" customHeight="1">
      <c r="B1144" s="153"/>
      <c r="C1144" s="154" t="s">
        <v>1388</v>
      </c>
      <c r="D1144" s="154" t="s">
        <v>150</v>
      </c>
      <c r="E1144" s="155" t="s">
        <v>1389</v>
      </c>
      <c r="F1144" s="156" t="s">
        <v>1390</v>
      </c>
      <c r="G1144" s="157" t="s">
        <v>258</v>
      </c>
      <c r="H1144" s="158">
        <v>31</v>
      </c>
      <c r="I1144" s="159">
        <v>0</v>
      </c>
      <c r="J1144" s="159">
        <f>ROUND(I1144*H1144,2)</f>
        <v>0</v>
      </c>
      <c r="K1144" s="156" t="s">
        <v>1812</v>
      </c>
      <c r="L1144" s="39"/>
      <c r="M1144" s="160" t="s">
        <v>5</v>
      </c>
      <c r="N1144" s="161" t="s">
        <v>43</v>
      </c>
      <c r="O1144" s="162">
        <v>1.6879999999999999</v>
      </c>
      <c r="P1144" s="162">
        <f>O1144*H1144</f>
        <v>52.327999999999996</v>
      </c>
      <c r="Q1144" s="162">
        <v>2.5424630000000001E-4</v>
      </c>
      <c r="R1144" s="162">
        <f>Q1144*H1144</f>
        <v>7.8816353000000002E-3</v>
      </c>
      <c r="S1144" s="162">
        <v>0</v>
      </c>
      <c r="T1144" s="163">
        <f>S1144*H1144</f>
        <v>0</v>
      </c>
      <c r="AR1144" s="24" t="s">
        <v>233</v>
      </c>
      <c r="AT1144" s="24" t="s">
        <v>150</v>
      </c>
      <c r="AU1144" s="24" t="s">
        <v>80</v>
      </c>
      <c r="AY1144" s="24" t="s">
        <v>145</v>
      </c>
      <c r="BE1144" s="164">
        <f>IF(N1144="základní",J1144,0)</f>
        <v>0</v>
      </c>
      <c r="BF1144" s="164">
        <f>IF(N1144="snížená",J1144,0)</f>
        <v>0</v>
      </c>
      <c r="BG1144" s="164">
        <f>IF(N1144="zákl. přenesená",J1144,0)</f>
        <v>0</v>
      </c>
      <c r="BH1144" s="164">
        <f>IF(N1144="sníž. přenesená",J1144,0)</f>
        <v>0</v>
      </c>
      <c r="BI1144" s="164">
        <f>IF(N1144="nulová",J1144,0)</f>
        <v>0</v>
      </c>
      <c r="BJ1144" s="24" t="s">
        <v>77</v>
      </c>
      <c r="BK1144" s="164">
        <f>ROUND(I1144*H1144,2)</f>
        <v>0</v>
      </c>
      <c r="BL1144" s="24" t="s">
        <v>233</v>
      </c>
      <c r="BM1144" s="24" t="s">
        <v>1391</v>
      </c>
    </row>
    <row r="1145" spans="2:65" s="11" customFormat="1">
      <c r="B1145" s="165"/>
      <c r="D1145" s="166" t="s">
        <v>157</v>
      </c>
      <c r="E1145" s="167" t="s">
        <v>5</v>
      </c>
      <c r="F1145" s="168" t="s">
        <v>1392</v>
      </c>
      <c r="H1145" s="169">
        <v>31</v>
      </c>
      <c r="L1145" s="165"/>
      <c r="M1145" s="170"/>
      <c r="N1145" s="171"/>
      <c r="O1145" s="171"/>
      <c r="P1145" s="171"/>
      <c r="Q1145" s="171"/>
      <c r="R1145" s="171"/>
      <c r="S1145" s="171"/>
      <c r="T1145" s="172"/>
      <c r="AT1145" s="167" t="s">
        <v>157</v>
      </c>
      <c r="AU1145" s="167" t="s">
        <v>80</v>
      </c>
      <c r="AV1145" s="11" t="s">
        <v>80</v>
      </c>
      <c r="AW1145" s="11" t="s">
        <v>35</v>
      </c>
      <c r="AX1145" s="11" t="s">
        <v>77</v>
      </c>
      <c r="AY1145" s="167" t="s">
        <v>145</v>
      </c>
    </row>
    <row r="1146" spans="2:65" s="1" customFormat="1" ht="22.75" customHeight="1">
      <c r="B1146" s="153"/>
      <c r="C1146" s="187" t="s">
        <v>1393</v>
      </c>
      <c r="D1146" s="187" t="s">
        <v>250</v>
      </c>
      <c r="E1146" s="188" t="s">
        <v>1394</v>
      </c>
      <c r="F1146" s="189" t="s">
        <v>1395</v>
      </c>
      <c r="G1146" s="190" t="s">
        <v>258</v>
      </c>
      <c r="H1146" s="191">
        <v>11</v>
      </c>
      <c r="I1146" s="159">
        <v>0</v>
      </c>
      <c r="J1146" s="192">
        <f t="shared" ref="J1146:J1151" si="20">ROUND(I1146*H1146,2)</f>
        <v>0</v>
      </c>
      <c r="K1146" s="189" t="s">
        <v>5</v>
      </c>
      <c r="L1146" s="193"/>
      <c r="M1146" s="194" t="s">
        <v>5</v>
      </c>
      <c r="N1146" s="195" t="s">
        <v>43</v>
      </c>
      <c r="O1146" s="162">
        <v>0</v>
      </c>
      <c r="P1146" s="162">
        <f t="shared" ref="P1146:P1151" si="21">O1146*H1146</f>
        <v>0</v>
      </c>
      <c r="Q1146" s="162">
        <v>1.89E-2</v>
      </c>
      <c r="R1146" s="162">
        <f t="shared" ref="R1146:R1151" si="22">Q1146*H1146</f>
        <v>0.2079</v>
      </c>
      <c r="S1146" s="162">
        <v>0</v>
      </c>
      <c r="T1146" s="163">
        <f t="shared" ref="T1146:T1151" si="23">S1146*H1146</f>
        <v>0</v>
      </c>
      <c r="AR1146" s="24" t="s">
        <v>322</v>
      </c>
      <c r="AT1146" s="24" t="s">
        <v>250</v>
      </c>
      <c r="AU1146" s="24" t="s">
        <v>80</v>
      </c>
      <c r="AY1146" s="24" t="s">
        <v>145</v>
      </c>
      <c r="BE1146" s="164">
        <f t="shared" ref="BE1146:BE1151" si="24">IF(N1146="základní",J1146,0)</f>
        <v>0</v>
      </c>
      <c r="BF1146" s="164">
        <f t="shared" ref="BF1146:BF1151" si="25">IF(N1146="snížená",J1146,0)</f>
        <v>0</v>
      </c>
      <c r="BG1146" s="164">
        <f t="shared" ref="BG1146:BG1151" si="26">IF(N1146="zákl. přenesená",J1146,0)</f>
        <v>0</v>
      </c>
      <c r="BH1146" s="164">
        <f t="shared" ref="BH1146:BH1151" si="27">IF(N1146="sníž. přenesená",J1146,0)</f>
        <v>0</v>
      </c>
      <c r="BI1146" s="164">
        <f t="shared" ref="BI1146:BI1151" si="28">IF(N1146="nulová",J1146,0)</f>
        <v>0</v>
      </c>
      <c r="BJ1146" s="24" t="s">
        <v>77</v>
      </c>
      <c r="BK1146" s="164">
        <f t="shared" ref="BK1146:BK1151" si="29">ROUND(I1146*H1146,2)</f>
        <v>0</v>
      </c>
      <c r="BL1146" s="24" t="s">
        <v>233</v>
      </c>
      <c r="BM1146" s="24" t="s">
        <v>1396</v>
      </c>
    </row>
    <row r="1147" spans="2:65" s="1" customFormat="1" ht="22.75" customHeight="1">
      <c r="B1147" s="153"/>
      <c r="C1147" s="187" t="s">
        <v>1397</v>
      </c>
      <c r="D1147" s="187" t="s">
        <v>250</v>
      </c>
      <c r="E1147" s="188" t="s">
        <v>1398</v>
      </c>
      <c r="F1147" s="189" t="s">
        <v>1399</v>
      </c>
      <c r="G1147" s="190" t="s">
        <v>258</v>
      </c>
      <c r="H1147" s="191">
        <v>10</v>
      </c>
      <c r="I1147" s="159">
        <v>0</v>
      </c>
      <c r="J1147" s="192">
        <f t="shared" si="20"/>
        <v>0</v>
      </c>
      <c r="K1147" s="189" t="s">
        <v>5</v>
      </c>
      <c r="L1147" s="193"/>
      <c r="M1147" s="194" t="s">
        <v>5</v>
      </c>
      <c r="N1147" s="195" t="s">
        <v>43</v>
      </c>
      <c r="O1147" s="162">
        <v>0</v>
      </c>
      <c r="P1147" s="162">
        <f t="shared" si="21"/>
        <v>0</v>
      </c>
      <c r="Q1147" s="162">
        <v>1.4999999999999999E-2</v>
      </c>
      <c r="R1147" s="162">
        <f t="shared" si="22"/>
        <v>0.15</v>
      </c>
      <c r="S1147" s="162">
        <v>0</v>
      </c>
      <c r="T1147" s="163">
        <f t="shared" si="23"/>
        <v>0</v>
      </c>
      <c r="AR1147" s="24" t="s">
        <v>322</v>
      </c>
      <c r="AT1147" s="24" t="s">
        <v>250</v>
      </c>
      <c r="AU1147" s="24" t="s">
        <v>80</v>
      </c>
      <c r="AY1147" s="24" t="s">
        <v>145</v>
      </c>
      <c r="BE1147" s="164">
        <f t="shared" si="24"/>
        <v>0</v>
      </c>
      <c r="BF1147" s="164">
        <f t="shared" si="25"/>
        <v>0</v>
      </c>
      <c r="BG1147" s="164">
        <f t="shared" si="26"/>
        <v>0</v>
      </c>
      <c r="BH1147" s="164">
        <f t="shared" si="27"/>
        <v>0</v>
      </c>
      <c r="BI1147" s="164">
        <f t="shared" si="28"/>
        <v>0</v>
      </c>
      <c r="BJ1147" s="24" t="s">
        <v>77</v>
      </c>
      <c r="BK1147" s="164">
        <f t="shared" si="29"/>
        <v>0</v>
      </c>
      <c r="BL1147" s="24" t="s">
        <v>233</v>
      </c>
      <c r="BM1147" s="24" t="s">
        <v>1400</v>
      </c>
    </row>
    <row r="1148" spans="2:65" s="1" customFormat="1" ht="34.25" customHeight="1">
      <c r="B1148" s="153"/>
      <c r="C1148" s="187" t="s">
        <v>1401</v>
      </c>
      <c r="D1148" s="187" t="s">
        <v>250</v>
      </c>
      <c r="E1148" s="188" t="s">
        <v>1402</v>
      </c>
      <c r="F1148" s="189" t="s">
        <v>1403</v>
      </c>
      <c r="G1148" s="190" t="s">
        <v>258</v>
      </c>
      <c r="H1148" s="191">
        <v>8</v>
      </c>
      <c r="I1148" s="159">
        <v>0</v>
      </c>
      <c r="J1148" s="192">
        <f t="shared" si="20"/>
        <v>0</v>
      </c>
      <c r="K1148" s="189" t="s">
        <v>5</v>
      </c>
      <c r="L1148" s="193"/>
      <c r="M1148" s="194" t="s">
        <v>5</v>
      </c>
      <c r="N1148" s="195" t="s">
        <v>43</v>
      </c>
      <c r="O1148" s="162">
        <v>0</v>
      </c>
      <c r="P1148" s="162">
        <f t="shared" si="21"/>
        <v>0</v>
      </c>
      <c r="Q1148" s="162">
        <v>1.2999999999999999E-2</v>
      </c>
      <c r="R1148" s="162">
        <f t="shared" si="22"/>
        <v>0.104</v>
      </c>
      <c r="S1148" s="162">
        <v>0</v>
      </c>
      <c r="T1148" s="163">
        <f t="shared" si="23"/>
        <v>0</v>
      </c>
      <c r="AR1148" s="24" t="s">
        <v>322</v>
      </c>
      <c r="AT1148" s="24" t="s">
        <v>250</v>
      </c>
      <c r="AU1148" s="24" t="s">
        <v>80</v>
      </c>
      <c r="AY1148" s="24" t="s">
        <v>145</v>
      </c>
      <c r="BE1148" s="164">
        <f t="shared" si="24"/>
        <v>0</v>
      </c>
      <c r="BF1148" s="164">
        <f t="shared" si="25"/>
        <v>0</v>
      </c>
      <c r="BG1148" s="164">
        <f t="shared" si="26"/>
        <v>0</v>
      </c>
      <c r="BH1148" s="164">
        <f t="shared" si="27"/>
        <v>0</v>
      </c>
      <c r="BI1148" s="164">
        <f t="shared" si="28"/>
        <v>0</v>
      </c>
      <c r="BJ1148" s="24" t="s">
        <v>77</v>
      </c>
      <c r="BK1148" s="164">
        <f t="shared" si="29"/>
        <v>0</v>
      </c>
      <c r="BL1148" s="24" t="s">
        <v>233</v>
      </c>
      <c r="BM1148" s="24" t="s">
        <v>1404</v>
      </c>
    </row>
    <row r="1149" spans="2:65" s="1" customFormat="1" ht="22.75" customHeight="1">
      <c r="B1149" s="153"/>
      <c r="C1149" s="187" t="s">
        <v>1405</v>
      </c>
      <c r="D1149" s="187" t="s">
        <v>250</v>
      </c>
      <c r="E1149" s="188" t="s">
        <v>1406</v>
      </c>
      <c r="F1149" s="189" t="s">
        <v>1407</v>
      </c>
      <c r="G1149" s="190" t="s">
        <v>258</v>
      </c>
      <c r="H1149" s="191">
        <v>2</v>
      </c>
      <c r="I1149" s="159">
        <v>0</v>
      </c>
      <c r="J1149" s="192">
        <f t="shared" si="20"/>
        <v>0</v>
      </c>
      <c r="K1149" s="189" t="s">
        <v>5</v>
      </c>
      <c r="L1149" s="193"/>
      <c r="M1149" s="194" t="s">
        <v>5</v>
      </c>
      <c r="N1149" s="195" t="s">
        <v>43</v>
      </c>
      <c r="O1149" s="162">
        <v>0</v>
      </c>
      <c r="P1149" s="162">
        <f t="shared" si="21"/>
        <v>0</v>
      </c>
      <c r="Q1149" s="162">
        <v>1.9E-2</v>
      </c>
      <c r="R1149" s="162">
        <f t="shared" si="22"/>
        <v>3.7999999999999999E-2</v>
      </c>
      <c r="S1149" s="162">
        <v>0</v>
      </c>
      <c r="T1149" s="163">
        <f t="shared" si="23"/>
        <v>0</v>
      </c>
      <c r="AR1149" s="24" t="s">
        <v>322</v>
      </c>
      <c r="AT1149" s="24" t="s">
        <v>250</v>
      </c>
      <c r="AU1149" s="24" t="s">
        <v>80</v>
      </c>
      <c r="AY1149" s="24" t="s">
        <v>145</v>
      </c>
      <c r="BE1149" s="164">
        <f t="shared" si="24"/>
        <v>0</v>
      </c>
      <c r="BF1149" s="164">
        <f t="shared" si="25"/>
        <v>0</v>
      </c>
      <c r="BG1149" s="164">
        <f t="shared" si="26"/>
        <v>0</v>
      </c>
      <c r="BH1149" s="164">
        <f t="shared" si="27"/>
        <v>0</v>
      </c>
      <c r="BI1149" s="164">
        <f t="shared" si="28"/>
        <v>0</v>
      </c>
      <c r="BJ1149" s="24" t="s">
        <v>77</v>
      </c>
      <c r="BK1149" s="164">
        <f t="shared" si="29"/>
        <v>0</v>
      </c>
      <c r="BL1149" s="24" t="s">
        <v>233</v>
      </c>
      <c r="BM1149" s="24" t="s">
        <v>1408</v>
      </c>
    </row>
    <row r="1150" spans="2:65" s="1" customFormat="1" ht="34.25" customHeight="1">
      <c r="B1150" s="153"/>
      <c r="C1150" s="154" t="s">
        <v>1409</v>
      </c>
      <c r="D1150" s="154" t="s">
        <v>150</v>
      </c>
      <c r="E1150" s="155" t="s">
        <v>1410</v>
      </c>
      <c r="F1150" s="156" t="s">
        <v>1411</v>
      </c>
      <c r="G1150" s="157" t="s">
        <v>258</v>
      </c>
      <c r="H1150" s="158">
        <v>11</v>
      </c>
      <c r="I1150" s="159">
        <v>0</v>
      </c>
      <c r="J1150" s="159">
        <f t="shared" si="20"/>
        <v>0</v>
      </c>
      <c r="K1150" s="156" t="s">
        <v>1812</v>
      </c>
      <c r="L1150" s="39"/>
      <c r="M1150" s="160" t="s">
        <v>5</v>
      </c>
      <c r="N1150" s="161" t="s">
        <v>43</v>
      </c>
      <c r="O1150" s="162">
        <v>0.34499999999999997</v>
      </c>
      <c r="P1150" s="162">
        <f t="shared" si="21"/>
        <v>3.7949999999999999</v>
      </c>
      <c r="Q1150" s="162">
        <v>0</v>
      </c>
      <c r="R1150" s="162">
        <f t="shared" si="22"/>
        <v>0</v>
      </c>
      <c r="S1150" s="162">
        <v>0</v>
      </c>
      <c r="T1150" s="163">
        <f t="shared" si="23"/>
        <v>0</v>
      </c>
      <c r="AR1150" s="24" t="s">
        <v>233</v>
      </c>
      <c r="AT1150" s="24" t="s">
        <v>150</v>
      </c>
      <c r="AU1150" s="24" t="s">
        <v>80</v>
      </c>
      <c r="AY1150" s="24" t="s">
        <v>145</v>
      </c>
      <c r="BE1150" s="164">
        <f t="shared" si="24"/>
        <v>0</v>
      </c>
      <c r="BF1150" s="164">
        <f t="shared" si="25"/>
        <v>0</v>
      </c>
      <c r="BG1150" s="164">
        <f t="shared" si="26"/>
        <v>0</v>
      </c>
      <c r="BH1150" s="164">
        <f t="shared" si="27"/>
        <v>0</v>
      </c>
      <c r="BI1150" s="164">
        <f t="shared" si="28"/>
        <v>0</v>
      </c>
      <c r="BJ1150" s="24" t="s">
        <v>77</v>
      </c>
      <c r="BK1150" s="164">
        <f t="shared" si="29"/>
        <v>0</v>
      </c>
      <c r="BL1150" s="24" t="s">
        <v>233</v>
      </c>
      <c r="BM1150" s="24" t="s">
        <v>1412</v>
      </c>
    </row>
    <row r="1151" spans="2:65" s="1" customFormat="1" ht="14.4" customHeight="1">
      <c r="B1151" s="153"/>
      <c r="C1151" s="187" t="s">
        <v>1413</v>
      </c>
      <c r="D1151" s="187" t="s">
        <v>250</v>
      </c>
      <c r="E1151" s="188" t="s">
        <v>1414</v>
      </c>
      <c r="F1151" s="189" t="s">
        <v>1415</v>
      </c>
      <c r="G1151" s="190" t="s">
        <v>170</v>
      </c>
      <c r="H1151" s="191">
        <v>6.6</v>
      </c>
      <c r="I1151" s="159">
        <v>0</v>
      </c>
      <c r="J1151" s="192">
        <f t="shared" si="20"/>
        <v>0</v>
      </c>
      <c r="K1151" s="156" t="s">
        <v>1812</v>
      </c>
      <c r="L1151" s="193"/>
      <c r="M1151" s="194" t="s">
        <v>5</v>
      </c>
      <c r="N1151" s="195" t="s">
        <v>43</v>
      </c>
      <c r="O1151" s="162">
        <v>0</v>
      </c>
      <c r="P1151" s="162">
        <f t="shared" si="21"/>
        <v>0</v>
      </c>
      <c r="Q1151" s="162">
        <v>5.0000000000000001E-3</v>
      </c>
      <c r="R1151" s="162">
        <f t="shared" si="22"/>
        <v>3.3000000000000002E-2</v>
      </c>
      <c r="S1151" s="162">
        <v>0</v>
      </c>
      <c r="T1151" s="163">
        <f t="shared" si="23"/>
        <v>0</v>
      </c>
      <c r="AR1151" s="24" t="s">
        <v>322</v>
      </c>
      <c r="AT1151" s="24" t="s">
        <v>250</v>
      </c>
      <c r="AU1151" s="24" t="s">
        <v>80</v>
      </c>
      <c r="AY1151" s="24" t="s">
        <v>145</v>
      </c>
      <c r="BE1151" s="164">
        <f t="shared" si="24"/>
        <v>0</v>
      </c>
      <c r="BF1151" s="164">
        <f t="shared" si="25"/>
        <v>0</v>
      </c>
      <c r="BG1151" s="164">
        <f t="shared" si="26"/>
        <v>0</v>
      </c>
      <c r="BH1151" s="164">
        <f t="shared" si="27"/>
        <v>0</v>
      </c>
      <c r="BI1151" s="164">
        <f t="shared" si="28"/>
        <v>0</v>
      </c>
      <c r="BJ1151" s="24" t="s">
        <v>77</v>
      </c>
      <c r="BK1151" s="164">
        <f t="shared" si="29"/>
        <v>0</v>
      </c>
      <c r="BL1151" s="24" t="s">
        <v>233</v>
      </c>
      <c r="BM1151" s="24" t="s">
        <v>1416</v>
      </c>
    </row>
    <row r="1152" spans="2:65" s="11" customFormat="1">
      <c r="B1152" s="165"/>
      <c r="D1152" s="166" t="s">
        <v>157</v>
      </c>
      <c r="E1152" s="167" t="s">
        <v>5</v>
      </c>
      <c r="F1152" s="168" t="s">
        <v>1417</v>
      </c>
      <c r="H1152" s="169">
        <v>6.6</v>
      </c>
      <c r="L1152" s="165"/>
      <c r="M1152" s="170"/>
      <c r="N1152" s="171"/>
      <c r="O1152" s="171"/>
      <c r="P1152" s="171"/>
      <c r="Q1152" s="171"/>
      <c r="R1152" s="171"/>
      <c r="S1152" s="171"/>
      <c r="T1152" s="172"/>
      <c r="AT1152" s="167" t="s">
        <v>157</v>
      </c>
      <c r="AU1152" s="167" t="s">
        <v>80</v>
      </c>
      <c r="AV1152" s="11" t="s">
        <v>80</v>
      </c>
      <c r="AW1152" s="11" t="s">
        <v>35</v>
      </c>
      <c r="AX1152" s="11" t="s">
        <v>77</v>
      </c>
      <c r="AY1152" s="167" t="s">
        <v>145</v>
      </c>
    </row>
    <row r="1153" spans="2:65" s="1" customFormat="1" ht="14.4" customHeight="1">
      <c r="B1153" s="153"/>
      <c r="C1153" s="187" t="s">
        <v>1418</v>
      </c>
      <c r="D1153" s="187" t="s">
        <v>250</v>
      </c>
      <c r="E1153" s="188" t="s">
        <v>1419</v>
      </c>
      <c r="F1153" s="189" t="s">
        <v>1420</v>
      </c>
      <c r="G1153" s="190" t="s">
        <v>258</v>
      </c>
      <c r="H1153" s="191">
        <v>22</v>
      </c>
      <c r="I1153" s="159">
        <v>0</v>
      </c>
      <c r="J1153" s="192">
        <f>ROUND(I1153*H1153,2)</f>
        <v>0</v>
      </c>
      <c r="K1153" s="156" t="s">
        <v>1812</v>
      </c>
      <c r="L1153" s="193"/>
      <c r="M1153" s="194" t="s">
        <v>5</v>
      </c>
      <c r="N1153" s="195" t="s">
        <v>43</v>
      </c>
      <c r="O1153" s="162">
        <v>0</v>
      </c>
      <c r="P1153" s="162">
        <f>O1153*H1153</f>
        <v>0</v>
      </c>
      <c r="Q1153" s="162">
        <v>6.0000000000000002E-5</v>
      </c>
      <c r="R1153" s="162">
        <f>Q1153*H1153</f>
        <v>1.32E-3</v>
      </c>
      <c r="S1153" s="162">
        <v>0</v>
      </c>
      <c r="T1153" s="163">
        <f>S1153*H1153</f>
        <v>0</v>
      </c>
      <c r="AR1153" s="24" t="s">
        <v>322</v>
      </c>
      <c r="AT1153" s="24" t="s">
        <v>250</v>
      </c>
      <c r="AU1153" s="24" t="s">
        <v>80</v>
      </c>
      <c r="AY1153" s="24" t="s">
        <v>145</v>
      </c>
      <c r="BE1153" s="164">
        <f>IF(N1153="základní",J1153,0)</f>
        <v>0</v>
      </c>
      <c r="BF1153" s="164">
        <f>IF(N1153="snížená",J1153,0)</f>
        <v>0</v>
      </c>
      <c r="BG1153" s="164">
        <f>IF(N1153="zákl. přenesená",J1153,0)</f>
        <v>0</v>
      </c>
      <c r="BH1153" s="164">
        <f>IF(N1153="sníž. přenesená",J1153,0)</f>
        <v>0</v>
      </c>
      <c r="BI1153" s="164">
        <f>IF(N1153="nulová",J1153,0)</f>
        <v>0</v>
      </c>
      <c r="BJ1153" s="24" t="s">
        <v>77</v>
      </c>
      <c r="BK1153" s="164">
        <f>ROUND(I1153*H1153,2)</f>
        <v>0</v>
      </c>
      <c r="BL1153" s="24" t="s">
        <v>233</v>
      </c>
      <c r="BM1153" s="24" t="s">
        <v>1421</v>
      </c>
    </row>
    <row r="1154" spans="2:65" s="11" customFormat="1">
      <c r="B1154" s="165"/>
      <c r="D1154" s="166" t="s">
        <v>157</v>
      </c>
      <c r="E1154" s="167" t="s">
        <v>5</v>
      </c>
      <c r="F1154" s="168" t="s">
        <v>1422</v>
      </c>
      <c r="H1154" s="169">
        <v>22</v>
      </c>
      <c r="L1154" s="165"/>
      <c r="M1154" s="170"/>
      <c r="N1154" s="171"/>
      <c r="O1154" s="171"/>
      <c r="P1154" s="171"/>
      <c r="Q1154" s="171"/>
      <c r="R1154" s="171"/>
      <c r="S1154" s="171"/>
      <c r="T1154" s="172"/>
      <c r="AT1154" s="167" t="s">
        <v>157</v>
      </c>
      <c r="AU1154" s="167" t="s">
        <v>80</v>
      </c>
      <c r="AV1154" s="11" t="s">
        <v>80</v>
      </c>
      <c r="AW1154" s="11" t="s">
        <v>35</v>
      </c>
      <c r="AX1154" s="11" t="s">
        <v>77</v>
      </c>
      <c r="AY1154" s="167" t="s">
        <v>145</v>
      </c>
    </row>
    <row r="1155" spans="2:65" s="1" customFormat="1" ht="22.75" customHeight="1">
      <c r="B1155" s="153"/>
      <c r="C1155" s="154" t="s">
        <v>1423</v>
      </c>
      <c r="D1155" s="154" t="s">
        <v>150</v>
      </c>
      <c r="E1155" s="155" t="s">
        <v>1424</v>
      </c>
      <c r="F1155" s="156" t="s">
        <v>1425</v>
      </c>
      <c r="G1155" s="157" t="s">
        <v>258</v>
      </c>
      <c r="H1155" s="158">
        <v>1</v>
      </c>
      <c r="I1155" s="159">
        <v>0</v>
      </c>
      <c r="J1155" s="159">
        <f>ROUND(I1155*H1155,2)</f>
        <v>0</v>
      </c>
      <c r="K1155" s="156" t="s">
        <v>1812</v>
      </c>
      <c r="L1155" s="39"/>
      <c r="M1155" s="160" t="s">
        <v>5</v>
      </c>
      <c r="N1155" s="161" t="s">
        <v>43</v>
      </c>
      <c r="O1155" s="162">
        <v>8.6039999999999992</v>
      </c>
      <c r="P1155" s="162">
        <f>O1155*H1155</f>
        <v>8.6039999999999992</v>
      </c>
      <c r="Q1155" s="162">
        <v>8.8358309999999999E-4</v>
      </c>
      <c r="R1155" s="162">
        <f>Q1155*H1155</f>
        <v>8.8358309999999999E-4</v>
      </c>
      <c r="S1155" s="162">
        <v>0</v>
      </c>
      <c r="T1155" s="163">
        <f>S1155*H1155</f>
        <v>0</v>
      </c>
      <c r="AR1155" s="24" t="s">
        <v>233</v>
      </c>
      <c r="AT1155" s="24" t="s">
        <v>150</v>
      </c>
      <c r="AU1155" s="24" t="s">
        <v>80</v>
      </c>
      <c r="AY1155" s="24" t="s">
        <v>145</v>
      </c>
      <c r="BE1155" s="164">
        <f>IF(N1155="základní",J1155,0)</f>
        <v>0</v>
      </c>
      <c r="BF1155" s="164">
        <f>IF(N1155="snížená",J1155,0)</f>
        <v>0</v>
      </c>
      <c r="BG1155" s="164">
        <f>IF(N1155="zákl. přenesená",J1155,0)</f>
        <v>0</v>
      </c>
      <c r="BH1155" s="164">
        <f>IF(N1155="sníž. přenesená",J1155,0)</f>
        <v>0</v>
      </c>
      <c r="BI1155" s="164">
        <f>IF(N1155="nulová",J1155,0)</f>
        <v>0</v>
      </c>
      <c r="BJ1155" s="24" t="s">
        <v>77</v>
      </c>
      <c r="BK1155" s="164">
        <f>ROUND(I1155*H1155,2)</f>
        <v>0</v>
      </c>
      <c r="BL1155" s="24" t="s">
        <v>233</v>
      </c>
      <c r="BM1155" s="24" t="s">
        <v>1426</v>
      </c>
    </row>
    <row r="1156" spans="2:65" s="1" customFormat="1" ht="34.25" customHeight="1">
      <c r="B1156" s="153"/>
      <c r="C1156" s="187" t="s">
        <v>1427</v>
      </c>
      <c r="D1156" s="187" t="s">
        <v>250</v>
      </c>
      <c r="E1156" s="188" t="s">
        <v>1428</v>
      </c>
      <c r="F1156" s="189" t="s">
        <v>1429</v>
      </c>
      <c r="G1156" s="190" t="s">
        <v>258</v>
      </c>
      <c r="H1156" s="191">
        <v>1</v>
      </c>
      <c r="I1156" s="159">
        <v>0</v>
      </c>
      <c r="J1156" s="192">
        <f>ROUND(I1156*H1156,2)</f>
        <v>0</v>
      </c>
      <c r="K1156" s="189" t="s">
        <v>5</v>
      </c>
      <c r="L1156" s="193"/>
      <c r="M1156" s="194" t="s">
        <v>5</v>
      </c>
      <c r="N1156" s="195" t="s">
        <v>43</v>
      </c>
      <c r="O1156" s="162">
        <v>0</v>
      </c>
      <c r="P1156" s="162">
        <f>O1156*H1156</f>
        <v>0</v>
      </c>
      <c r="Q1156" s="162">
        <v>0.13400000000000001</v>
      </c>
      <c r="R1156" s="162">
        <f>Q1156*H1156</f>
        <v>0.13400000000000001</v>
      </c>
      <c r="S1156" s="162">
        <v>0</v>
      </c>
      <c r="T1156" s="163">
        <f>S1156*H1156</f>
        <v>0</v>
      </c>
      <c r="AR1156" s="24" t="s">
        <v>322</v>
      </c>
      <c r="AT1156" s="24" t="s">
        <v>250</v>
      </c>
      <c r="AU1156" s="24" t="s">
        <v>80</v>
      </c>
      <c r="AY1156" s="24" t="s">
        <v>145</v>
      </c>
      <c r="BE1156" s="164">
        <f>IF(N1156="základní",J1156,0)</f>
        <v>0</v>
      </c>
      <c r="BF1156" s="164">
        <f>IF(N1156="snížená",J1156,0)</f>
        <v>0</v>
      </c>
      <c r="BG1156" s="164">
        <f>IF(N1156="zákl. přenesená",J1156,0)</f>
        <v>0</v>
      </c>
      <c r="BH1156" s="164">
        <f>IF(N1156="sníž. přenesená",J1156,0)</f>
        <v>0</v>
      </c>
      <c r="BI1156" s="164">
        <f>IF(N1156="nulová",J1156,0)</f>
        <v>0</v>
      </c>
      <c r="BJ1156" s="24" t="s">
        <v>77</v>
      </c>
      <c r="BK1156" s="164">
        <f>ROUND(I1156*H1156,2)</f>
        <v>0</v>
      </c>
      <c r="BL1156" s="24" t="s">
        <v>233</v>
      </c>
      <c r="BM1156" s="24" t="s">
        <v>1430</v>
      </c>
    </row>
    <row r="1157" spans="2:65" s="1" customFormat="1" ht="22.75" customHeight="1">
      <c r="B1157" s="153"/>
      <c r="C1157" s="154" t="s">
        <v>1431</v>
      </c>
      <c r="D1157" s="154" t="s">
        <v>150</v>
      </c>
      <c r="E1157" s="155" t="s">
        <v>1432</v>
      </c>
      <c r="F1157" s="156" t="s">
        <v>1433</v>
      </c>
      <c r="G1157" s="157" t="s">
        <v>258</v>
      </c>
      <c r="H1157" s="158">
        <v>3</v>
      </c>
      <c r="I1157" s="159">
        <v>0</v>
      </c>
      <c r="J1157" s="159">
        <f>ROUND(I1157*H1157,2)</f>
        <v>0</v>
      </c>
      <c r="K1157" s="156" t="s">
        <v>1812</v>
      </c>
      <c r="L1157" s="39"/>
      <c r="M1157" s="160" t="s">
        <v>5</v>
      </c>
      <c r="N1157" s="161" t="s">
        <v>43</v>
      </c>
      <c r="O1157" s="162">
        <v>9.4619999999999997</v>
      </c>
      <c r="P1157" s="162">
        <f>O1157*H1157</f>
        <v>28.385999999999999</v>
      </c>
      <c r="Q1157" s="162">
        <v>8.0973090000000002E-4</v>
      </c>
      <c r="R1157" s="162">
        <f>Q1157*H1157</f>
        <v>2.4291927E-3</v>
      </c>
      <c r="S1157" s="162">
        <v>0</v>
      </c>
      <c r="T1157" s="163">
        <f>S1157*H1157</f>
        <v>0</v>
      </c>
      <c r="AR1157" s="24" t="s">
        <v>233</v>
      </c>
      <c r="AT1157" s="24" t="s">
        <v>150</v>
      </c>
      <c r="AU1157" s="24" t="s">
        <v>80</v>
      </c>
      <c r="AY1157" s="24" t="s">
        <v>145</v>
      </c>
      <c r="BE1157" s="164">
        <f>IF(N1157="základní",J1157,0)</f>
        <v>0</v>
      </c>
      <c r="BF1157" s="164">
        <f>IF(N1157="snížená",J1157,0)</f>
        <v>0</v>
      </c>
      <c r="BG1157" s="164">
        <f>IF(N1157="zákl. přenesená",J1157,0)</f>
        <v>0</v>
      </c>
      <c r="BH1157" s="164">
        <f>IF(N1157="sníž. přenesená",J1157,0)</f>
        <v>0</v>
      </c>
      <c r="BI1157" s="164">
        <f>IF(N1157="nulová",J1157,0)</f>
        <v>0</v>
      </c>
      <c r="BJ1157" s="24" t="s">
        <v>77</v>
      </c>
      <c r="BK1157" s="164">
        <f>ROUND(I1157*H1157,2)</f>
        <v>0</v>
      </c>
      <c r="BL1157" s="24" t="s">
        <v>233</v>
      </c>
      <c r="BM1157" s="24" t="s">
        <v>1434</v>
      </c>
    </row>
    <row r="1158" spans="2:65" s="11" customFormat="1">
      <c r="B1158" s="165"/>
      <c r="D1158" s="166" t="s">
        <v>157</v>
      </c>
      <c r="E1158" s="167" t="s">
        <v>5</v>
      </c>
      <c r="F1158" s="168" t="s">
        <v>1435</v>
      </c>
      <c r="H1158" s="169">
        <v>3</v>
      </c>
      <c r="L1158" s="165"/>
      <c r="M1158" s="170"/>
      <c r="N1158" s="171"/>
      <c r="O1158" s="171"/>
      <c r="P1158" s="171"/>
      <c r="Q1158" s="171"/>
      <c r="R1158" s="171"/>
      <c r="S1158" s="171"/>
      <c r="T1158" s="172"/>
      <c r="AT1158" s="167" t="s">
        <v>157</v>
      </c>
      <c r="AU1158" s="167" t="s">
        <v>80</v>
      </c>
      <c r="AV1158" s="11" t="s">
        <v>80</v>
      </c>
      <c r="AW1158" s="11" t="s">
        <v>35</v>
      </c>
      <c r="AX1158" s="11" t="s">
        <v>77</v>
      </c>
      <c r="AY1158" s="167" t="s">
        <v>145</v>
      </c>
    </row>
    <row r="1159" spans="2:65" s="1" customFormat="1" ht="34.25" customHeight="1">
      <c r="B1159" s="153"/>
      <c r="C1159" s="187" t="s">
        <v>1436</v>
      </c>
      <c r="D1159" s="187" t="s">
        <v>250</v>
      </c>
      <c r="E1159" s="188" t="s">
        <v>1437</v>
      </c>
      <c r="F1159" s="189" t="s">
        <v>1438</v>
      </c>
      <c r="G1159" s="190" t="s">
        <v>258</v>
      </c>
      <c r="H1159" s="191">
        <v>1</v>
      </c>
      <c r="I1159" s="159">
        <v>0</v>
      </c>
      <c r="J1159" s="192">
        <f t="shared" ref="J1159:J1164" si="30">ROUND(I1159*H1159,2)</f>
        <v>0</v>
      </c>
      <c r="K1159" s="189" t="s">
        <v>5</v>
      </c>
      <c r="L1159" s="193"/>
      <c r="M1159" s="194" t="s">
        <v>5</v>
      </c>
      <c r="N1159" s="195" t="s">
        <v>43</v>
      </c>
      <c r="O1159" s="162">
        <v>0</v>
      </c>
      <c r="P1159" s="162">
        <f t="shared" ref="P1159:P1164" si="31">O1159*H1159</f>
        <v>0</v>
      </c>
      <c r="Q1159" s="162">
        <v>0.17199999999999999</v>
      </c>
      <c r="R1159" s="162">
        <f t="shared" ref="R1159:R1164" si="32">Q1159*H1159</f>
        <v>0.17199999999999999</v>
      </c>
      <c r="S1159" s="162">
        <v>0</v>
      </c>
      <c r="T1159" s="163">
        <f t="shared" ref="T1159:T1164" si="33">S1159*H1159</f>
        <v>0</v>
      </c>
      <c r="AR1159" s="24" t="s">
        <v>322</v>
      </c>
      <c r="AT1159" s="24" t="s">
        <v>250</v>
      </c>
      <c r="AU1159" s="24" t="s">
        <v>80</v>
      </c>
      <c r="AY1159" s="24" t="s">
        <v>145</v>
      </c>
      <c r="BE1159" s="164">
        <f t="shared" ref="BE1159:BE1164" si="34">IF(N1159="základní",J1159,0)</f>
        <v>0</v>
      </c>
      <c r="BF1159" s="164">
        <f t="shared" ref="BF1159:BF1164" si="35">IF(N1159="snížená",J1159,0)</f>
        <v>0</v>
      </c>
      <c r="BG1159" s="164">
        <f t="shared" ref="BG1159:BG1164" si="36">IF(N1159="zákl. přenesená",J1159,0)</f>
        <v>0</v>
      </c>
      <c r="BH1159" s="164">
        <f t="shared" ref="BH1159:BH1164" si="37">IF(N1159="sníž. přenesená",J1159,0)</f>
        <v>0</v>
      </c>
      <c r="BI1159" s="164">
        <f t="shared" ref="BI1159:BI1164" si="38">IF(N1159="nulová",J1159,0)</f>
        <v>0</v>
      </c>
      <c r="BJ1159" s="24" t="s">
        <v>77</v>
      </c>
      <c r="BK1159" s="164">
        <f t="shared" ref="BK1159:BK1164" si="39">ROUND(I1159*H1159,2)</f>
        <v>0</v>
      </c>
      <c r="BL1159" s="24" t="s">
        <v>233</v>
      </c>
      <c r="BM1159" s="24" t="s">
        <v>1439</v>
      </c>
    </row>
    <row r="1160" spans="2:65" s="1" customFormat="1" ht="34.25" customHeight="1">
      <c r="B1160" s="153"/>
      <c r="C1160" s="187" t="s">
        <v>1440</v>
      </c>
      <c r="D1160" s="187" t="s">
        <v>250</v>
      </c>
      <c r="E1160" s="188" t="s">
        <v>1441</v>
      </c>
      <c r="F1160" s="189" t="s">
        <v>1442</v>
      </c>
      <c r="G1160" s="190" t="s">
        <v>258</v>
      </c>
      <c r="H1160" s="191">
        <v>2</v>
      </c>
      <c r="I1160" s="159">
        <v>0</v>
      </c>
      <c r="J1160" s="192">
        <f t="shared" si="30"/>
        <v>0</v>
      </c>
      <c r="K1160" s="189" t="s">
        <v>5</v>
      </c>
      <c r="L1160" s="193"/>
      <c r="M1160" s="194" t="s">
        <v>5</v>
      </c>
      <c r="N1160" s="195" t="s">
        <v>43</v>
      </c>
      <c r="O1160" s="162">
        <v>0</v>
      </c>
      <c r="P1160" s="162">
        <f t="shared" si="31"/>
        <v>0</v>
      </c>
      <c r="Q1160" s="162">
        <v>0.16</v>
      </c>
      <c r="R1160" s="162">
        <f t="shared" si="32"/>
        <v>0.32</v>
      </c>
      <c r="S1160" s="162">
        <v>0</v>
      </c>
      <c r="T1160" s="163">
        <f t="shared" si="33"/>
        <v>0</v>
      </c>
      <c r="AR1160" s="24" t="s">
        <v>322</v>
      </c>
      <c r="AT1160" s="24" t="s">
        <v>250</v>
      </c>
      <c r="AU1160" s="24" t="s">
        <v>80</v>
      </c>
      <c r="AY1160" s="24" t="s">
        <v>145</v>
      </c>
      <c r="BE1160" s="164">
        <f t="shared" si="34"/>
        <v>0</v>
      </c>
      <c r="BF1160" s="164">
        <f t="shared" si="35"/>
        <v>0</v>
      </c>
      <c r="BG1160" s="164">
        <f t="shared" si="36"/>
        <v>0</v>
      </c>
      <c r="BH1160" s="164">
        <f t="shared" si="37"/>
        <v>0</v>
      </c>
      <c r="BI1160" s="164">
        <f t="shared" si="38"/>
        <v>0</v>
      </c>
      <c r="BJ1160" s="24" t="s">
        <v>77</v>
      </c>
      <c r="BK1160" s="164">
        <f t="shared" si="39"/>
        <v>0</v>
      </c>
      <c r="BL1160" s="24" t="s">
        <v>233</v>
      </c>
      <c r="BM1160" s="24" t="s">
        <v>1443</v>
      </c>
    </row>
    <row r="1161" spans="2:65" s="1" customFormat="1" ht="22.75" customHeight="1">
      <c r="B1161" s="153"/>
      <c r="C1161" s="154" t="s">
        <v>1444</v>
      </c>
      <c r="D1161" s="154" t="s">
        <v>150</v>
      </c>
      <c r="E1161" s="155" t="s">
        <v>1445</v>
      </c>
      <c r="F1161" s="156" t="s">
        <v>1446</v>
      </c>
      <c r="G1161" s="157" t="s">
        <v>258</v>
      </c>
      <c r="H1161" s="158">
        <v>4</v>
      </c>
      <c r="I1161" s="159">
        <v>0</v>
      </c>
      <c r="J1161" s="159">
        <f t="shared" si="30"/>
        <v>0</v>
      </c>
      <c r="K1161" s="156" t="s">
        <v>1812</v>
      </c>
      <c r="L1161" s="39"/>
      <c r="M1161" s="160" t="s">
        <v>5</v>
      </c>
      <c r="N1161" s="161" t="s">
        <v>43</v>
      </c>
      <c r="O1161" s="162">
        <v>0.46500000000000002</v>
      </c>
      <c r="P1161" s="162">
        <f t="shared" si="31"/>
        <v>1.86</v>
      </c>
      <c r="Q1161" s="162">
        <v>0</v>
      </c>
      <c r="R1161" s="162">
        <f t="shared" si="32"/>
        <v>0</v>
      </c>
      <c r="S1161" s="162">
        <v>0</v>
      </c>
      <c r="T1161" s="163">
        <f t="shared" si="33"/>
        <v>0</v>
      </c>
      <c r="AR1161" s="24" t="s">
        <v>233</v>
      </c>
      <c r="AT1161" s="24" t="s">
        <v>150</v>
      </c>
      <c r="AU1161" s="24" t="s">
        <v>80</v>
      </c>
      <c r="AY1161" s="24" t="s">
        <v>145</v>
      </c>
      <c r="BE1161" s="164">
        <f t="shared" si="34"/>
        <v>0</v>
      </c>
      <c r="BF1161" s="164">
        <f t="shared" si="35"/>
        <v>0</v>
      </c>
      <c r="BG1161" s="164">
        <f t="shared" si="36"/>
        <v>0</v>
      </c>
      <c r="BH1161" s="164">
        <f t="shared" si="37"/>
        <v>0</v>
      </c>
      <c r="BI1161" s="164">
        <f t="shared" si="38"/>
        <v>0</v>
      </c>
      <c r="BJ1161" s="24" t="s">
        <v>77</v>
      </c>
      <c r="BK1161" s="164">
        <f t="shared" si="39"/>
        <v>0</v>
      </c>
      <c r="BL1161" s="24" t="s">
        <v>233</v>
      </c>
      <c r="BM1161" s="24" t="s">
        <v>1447</v>
      </c>
    </row>
    <row r="1162" spans="2:65" s="1" customFormat="1" ht="22.75" customHeight="1">
      <c r="B1162" s="153"/>
      <c r="C1162" s="187" t="s">
        <v>1448</v>
      </c>
      <c r="D1162" s="187" t="s">
        <v>250</v>
      </c>
      <c r="E1162" s="188" t="s">
        <v>1449</v>
      </c>
      <c r="F1162" s="189" t="s">
        <v>1450</v>
      </c>
      <c r="G1162" s="190" t="s">
        <v>258</v>
      </c>
      <c r="H1162" s="191">
        <v>1</v>
      </c>
      <c r="I1162" s="159">
        <v>0</v>
      </c>
      <c r="J1162" s="192">
        <f t="shared" si="30"/>
        <v>0</v>
      </c>
      <c r="K1162" s="189" t="s">
        <v>5</v>
      </c>
      <c r="L1162" s="193"/>
      <c r="M1162" s="194" t="s">
        <v>5</v>
      </c>
      <c r="N1162" s="195" t="s">
        <v>43</v>
      </c>
      <c r="O1162" s="162">
        <v>0</v>
      </c>
      <c r="P1162" s="162">
        <f t="shared" si="31"/>
        <v>0</v>
      </c>
      <c r="Q1162" s="162">
        <v>4.7000000000000002E-3</v>
      </c>
      <c r="R1162" s="162">
        <f t="shared" si="32"/>
        <v>4.7000000000000002E-3</v>
      </c>
      <c r="S1162" s="162">
        <v>0</v>
      </c>
      <c r="T1162" s="163">
        <f t="shared" si="33"/>
        <v>0</v>
      </c>
      <c r="AR1162" s="24" t="s">
        <v>322</v>
      </c>
      <c r="AT1162" s="24" t="s">
        <v>250</v>
      </c>
      <c r="AU1162" s="24" t="s">
        <v>80</v>
      </c>
      <c r="AY1162" s="24" t="s">
        <v>145</v>
      </c>
      <c r="BE1162" s="164">
        <f t="shared" si="34"/>
        <v>0</v>
      </c>
      <c r="BF1162" s="164">
        <f t="shared" si="35"/>
        <v>0</v>
      </c>
      <c r="BG1162" s="164">
        <f t="shared" si="36"/>
        <v>0</v>
      </c>
      <c r="BH1162" s="164">
        <f t="shared" si="37"/>
        <v>0</v>
      </c>
      <c r="BI1162" s="164">
        <f t="shared" si="38"/>
        <v>0</v>
      </c>
      <c r="BJ1162" s="24" t="s">
        <v>77</v>
      </c>
      <c r="BK1162" s="164">
        <f t="shared" si="39"/>
        <v>0</v>
      </c>
      <c r="BL1162" s="24" t="s">
        <v>233</v>
      </c>
      <c r="BM1162" s="24" t="s">
        <v>1451</v>
      </c>
    </row>
    <row r="1163" spans="2:65" s="1" customFormat="1" ht="14.4" customHeight="1">
      <c r="B1163" s="153"/>
      <c r="C1163" s="187" t="s">
        <v>1452</v>
      </c>
      <c r="D1163" s="187" t="s">
        <v>250</v>
      </c>
      <c r="E1163" s="188" t="s">
        <v>1453</v>
      </c>
      <c r="F1163" s="189" t="s">
        <v>1454</v>
      </c>
      <c r="G1163" s="190" t="s">
        <v>258</v>
      </c>
      <c r="H1163" s="191">
        <v>3</v>
      </c>
      <c r="I1163" s="159">
        <v>0</v>
      </c>
      <c r="J1163" s="192">
        <f t="shared" si="30"/>
        <v>0</v>
      </c>
      <c r="K1163" s="189" t="s">
        <v>5</v>
      </c>
      <c r="L1163" s="193"/>
      <c r="M1163" s="194" t="s">
        <v>5</v>
      </c>
      <c r="N1163" s="195" t="s">
        <v>43</v>
      </c>
      <c r="O1163" s="162">
        <v>0</v>
      </c>
      <c r="P1163" s="162">
        <f t="shared" si="31"/>
        <v>0</v>
      </c>
      <c r="Q1163" s="162">
        <v>7.0000000000000001E-3</v>
      </c>
      <c r="R1163" s="162">
        <f t="shared" si="32"/>
        <v>2.1000000000000001E-2</v>
      </c>
      <c r="S1163" s="162">
        <v>0</v>
      </c>
      <c r="T1163" s="163">
        <f t="shared" si="33"/>
        <v>0</v>
      </c>
      <c r="AR1163" s="24" t="s">
        <v>322</v>
      </c>
      <c r="AT1163" s="24" t="s">
        <v>250</v>
      </c>
      <c r="AU1163" s="24" t="s">
        <v>80</v>
      </c>
      <c r="AY1163" s="24" t="s">
        <v>145</v>
      </c>
      <c r="BE1163" s="164">
        <f t="shared" si="34"/>
        <v>0</v>
      </c>
      <c r="BF1163" s="164">
        <f t="shared" si="35"/>
        <v>0</v>
      </c>
      <c r="BG1163" s="164">
        <f t="shared" si="36"/>
        <v>0</v>
      </c>
      <c r="BH1163" s="164">
        <f t="shared" si="37"/>
        <v>0</v>
      </c>
      <c r="BI1163" s="164">
        <f t="shared" si="38"/>
        <v>0</v>
      </c>
      <c r="BJ1163" s="24" t="s">
        <v>77</v>
      </c>
      <c r="BK1163" s="164">
        <f t="shared" si="39"/>
        <v>0</v>
      </c>
      <c r="BL1163" s="24" t="s">
        <v>233</v>
      </c>
      <c r="BM1163" s="24" t="s">
        <v>1455</v>
      </c>
    </row>
    <row r="1164" spans="2:65" s="1" customFormat="1" ht="34.25" customHeight="1">
      <c r="B1164" s="153"/>
      <c r="C1164" s="154" t="s">
        <v>1456</v>
      </c>
      <c r="D1164" s="154" t="s">
        <v>150</v>
      </c>
      <c r="E1164" s="155" t="s">
        <v>1457</v>
      </c>
      <c r="F1164" s="156" t="s">
        <v>1458</v>
      </c>
      <c r="G1164" s="157" t="s">
        <v>290</v>
      </c>
      <c r="H1164" s="158">
        <v>9.2059999999999995</v>
      </c>
      <c r="I1164" s="159">
        <v>0</v>
      </c>
      <c r="J1164" s="159">
        <f t="shared" si="30"/>
        <v>0</v>
      </c>
      <c r="K1164" s="156" t="s">
        <v>1812</v>
      </c>
      <c r="L1164" s="39"/>
      <c r="M1164" s="160" t="s">
        <v>5</v>
      </c>
      <c r="N1164" s="161" t="s">
        <v>43</v>
      </c>
      <c r="O1164" s="162">
        <v>2.4209999999999998</v>
      </c>
      <c r="P1164" s="162">
        <f t="shared" si="31"/>
        <v>22.287725999999996</v>
      </c>
      <c r="Q1164" s="162">
        <v>0</v>
      </c>
      <c r="R1164" s="162">
        <f t="shared" si="32"/>
        <v>0</v>
      </c>
      <c r="S1164" s="162">
        <v>0</v>
      </c>
      <c r="T1164" s="163">
        <f t="shared" si="33"/>
        <v>0</v>
      </c>
      <c r="AR1164" s="24" t="s">
        <v>233</v>
      </c>
      <c r="AT1164" s="24" t="s">
        <v>150</v>
      </c>
      <c r="AU1164" s="24" t="s">
        <v>80</v>
      </c>
      <c r="AY1164" s="24" t="s">
        <v>145</v>
      </c>
      <c r="BE1164" s="164">
        <f t="shared" si="34"/>
        <v>0</v>
      </c>
      <c r="BF1164" s="164">
        <f t="shared" si="35"/>
        <v>0</v>
      </c>
      <c r="BG1164" s="164">
        <f t="shared" si="36"/>
        <v>0</v>
      </c>
      <c r="BH1164" s="164">
        <f t="shared" si="37"/>
        <v>0</v>
      </c>
      <c r="BI1164" s="164">
        <f t="shared" si="38"/>
        <v>0</v>
      </c>
      <c r="BJ1164" s="24" t="s">
        <v>77</v>
      </c>
      <c r="BK1164" s="164">
        <f t="shared" si="39"/>
        <v>0</v>
      </c>
      <c r="BL1164" s="24" t="s">
        <v>233</v>
      </c>
      <c r="BM1164" s="24" t="s">
        <v>1459</v>
      </c>
    </row>
    <row r="1165" spans="2:65" s="10" customFormat="1" ht="29.9" customHeight="1">
      <c r="B1165" s="141"/>
      <c r="D1165" s="142" t="s">
        <v>71</v>
      </c>
      <c r="E1165" s="151" t="s">
        <v>1460</v>
      </c>
      <c r="F1165" s="151" t="s">
        <v>1461</v>
      </c>
      <c r="J1165" s="152">
        <f>BK1165</f>
        <v>0</v>
      </c>
      <c r="L1165" s="141"/>
      <c r="M1165" s="145"/>
      <c r="N1165" s="146"/>
      <c r="O1165" s="146"/>
      <c r="P1165" s="147">
        <f>SUM(P1166:P1174)</f>
        <v>54.000928000000002</v>
      </c>
      <c r="Q1165" s="146"/>
      <c r="R1165" s="147">
        <f>SUM(R1166:R1174)</f>
        <v>0.48749999999999999</v>
      </c>
      <c r="S1165" s="146"/>
      <c r="T1165" s="148">
        <f>SUM(T1166:T1174)</f>
        <v>0</v>
      </c>
      <c r="AR1165" s="142" t="s">
        <v>80</v>
      </c>
      <c r="AT1165" s="149" t="s">
        <v>71</v>
      </c>
      <c r="AU1165" s="149" t="s">
        <v>77</v>
      </c>
      <c r="AY1165" s="142" t="s">
        <v>145</v>
      </c>
      <c r="BK1165" s="150">
        <f>SUM(BK1166:BK1174)</f>
        <v>0</v>
      </c>
    </row>
    <row r="1166" spans="2:65" s="1" customFormat="1" ht="22.75" customHeight="1">
      <c r="B1166" s="153"/>
      <c r="C1166" s="154" t="s">
        <v>1462</v>
      </c>
      <c r="D1166" s="154" t="s">
        <v>150</v>
      </c>
      <c r="E1166" s="155" t="s">
        <v>1463</v>
      </c>
      <c r="F1166" s="156" t="s">
        <v>1464</v>
      </c>
      <c r="G1166" s="157" t="s">
        <v>258</v>
      </c>
      <c r="H1166" s="158">
        <v>2</v>
      </c>
      <c r="I1166" s="159">
        <v>0</v>
      </c>
      <c r="J1166" s="159">
        <f>ROUND(I1166*H1166,2)</f>
        <v>0</v>
      </c>
      <c r="K1166" s="156" t="s">
        <v>1812</v>
      </c>
      <c r="L1166" s="39"/>
      <c r="M1166" s="160" t="s">
        <v>5</v>
      </c>
      <c r="N1166" s="161" t="s">
        <v>43</v>
      </c>
      <c r="O1166" s="162">
        <v>23.7</v>
      </c>
      <c r="P1166" s="162">
        <f>O1166*H1166</f>
        <v>47.4</v>
      </c>
      <c r="Q1166" s="162">
        <v>0</v>
      </c>
      <c r="R1166" s="162">
        <f>Q1166*H1166</f>
        <v>0</v>
      </c>
      <c r="S1166" s="162">
        <v>0</v>
      </c>
      <c r="T1166" s="163">
        <f>S1166*H1166</f>
        <v>0</v>
      </c>
      <c r="AR1166" s="24" t="s">
        <v>233</v>
      </c>
      <c r="AT1166" s="24" t="s">
        <v>150</v>
      </c>
      <c r="AU1166" s="24" t="s">
        <v>80</v>
      </c>
      <c r="AY1166" s="24" t="s">
        <v>145</v>
      </c>
      <c r="BE1166" s="164">
        <f>IF(N1166="základní",J1166,0)</f>
        <v>0</v>
      </c>
      <c r="BF1166" s="164">
        <f>IF(N1166="snížená",J1166,0)</f>
        <v>0</v>
      </c>
      <c r="BG1166" s="164">
        <f>IF(N1166="zákl. přenesená",J1166,0)</f>
        <v>0</v>
      </c>
      <c r="BH1166" s="164">
        <f>IF(N1166="sníž. přenesená",J1166,0)</f>
        <v>0</v>
      </c>
      <c r="BI1166" s="164">
        <f>IF(N1166="nulová",J1166,0)</f>
        <v>0</v>
      </c>
      <c r="BJ1166" s="24" t="s">
        <v>77</v>
      </c>
      <c r="BK1166" s="164">
        <f>ROUND(I1166*H1166,2)</f>
        <v>0</v>
      </c>
      <c r="BL1166" s="24" t="s">
        <v>233</v>
      </c>
      <c r="BM1166" s="24" t="s">
        <v>1465</v>
      </c>
    </row>
    <row r="1167" spans="2:65" s="1" customFormat="1" ht="34.25" customHeight="1">
      <c r="B1167" s="153"/>
      <c r="C1167" s="187" t="s">
        <v>1466</v>
      </c>
      <c r="D1167" s="187" t="s">
        <v>250</v>
      </c>
      <c r="E1167" s="188" t="s">
        <v>1467</v>
      </c>
      <c r="F1167" s="189" t="s">
        <v>1468</v>
      </c>
      <c r="G1167" s="190" t="s">
        <v>258</v>
      </c>
      <c r="H1167" s="191">
        <v>1</v>
      </c>
      <c r="I1167" s="159">
        <v>0</v>
      </c>
      <c r="J1167" s="192">
        <f>ROUND(I1167*H1167,2)</f>
        <v>0</v>
      </c>
      <c r="K1167" s="189" t="s">
        <v>5</v>
      </c>
      <c r="L1167" s="193"/>
      <c r="M1167" s="194" t="s">
        <v>5</v>
      </c>
      <c r="N1167" s="195" t="s">
        <v>43</v>
      </c>
      <c r="O1167" s="162">
        <v>0</v>
      </c>
      <c r="P1167" s="162">
        <f>O1167*H1167</f>
        <v>0</v>
      </c>
      <c r="Q1167" s="162">
        <v>0.24</v>
      </c>
      <c r="R1167" s="162">
        <f>Q1167*H1167</f>
        <v>0.24</v>
      </c>
      <c r="S1167" s="162">
        <v>0</v>
      </c>
      <c r="T1167" s="163">
        <f>S1167*H1167</f>
        <v>0</v>
      </c>
      <c r="AR1167" s="24" t="s">
        <v>322</v>
      </c>
      <c r="AT1167" s="24" t="s">
        <v>250</v>
      </c>
      <c r="AU1167" s="24" t="s">
        <v>80</v>
      </c>
      <c r="AY1167" s="24" t="s">
        <v>145</v>
      </c>
      <c r="BE1167" s="164">
        <f>IF(N1167="základní",J1167,0)</f>
        <v>0</v>
      </c>
      <c r="BF1167" s="164">
        <f>IF(N1167="snížená",J1167,0)</f>
        <v>0</v>
      </c>
      <c r="BG1167" s="164">
        <f>IF(N1167="zákl. přenesená",J1167,0)</f>
        <v>0</v>
      </c>
      <c r="BH1167" s="164">
        <f>IF(N1167="sníž. přenesená",J1167,0)</f>
        <v>0</v>
      </c>
      <c r="BI1167" s="164">
        <f>IF(N1167="nulová",J1167,0)</f>
        <v>0</v>
      </c>
      <c r="BJ1167" s="24" t="s">
        <v>77</v>
      </c>
      <c r="BK1167" s="164">
        <f>ROUND(I1167*H1167,2)</f>
        <v>0</v>
      </c>
      <c r="BL1167" s="24" t="s">
        <v>233</v>
      </c>
      <c r="BM1167" s="24" t="s">
        <v>1469</v>
      </c>
    </row>
    <row r="1168" spans="2:65" s="1" customFormat="1" ht="34.25" customHeight="1">
      <c r="B1168" s="153"/>
      <c r="C1168" s="187" t="s">
        <v>1470</v>
      </c>
      <c r="D1168" s="187" t="s">
        <v>250</v>
      </c>
      <c r="E1168" s="188" t="s">
        <v>1471</v>
      </c>
      <c r="F1168" s="189" t="s">
        <v>1472</v>
      </c>
      <c r="G1168" s="190" t="s">
        <v>258</v>
      </c>
      <c r="H1168" s="191">
        <v>1</v>
      </c>
      <c r="I1168" s="159">
        <v>0</v>
      </c>
      <c r="J1168" s="192">
        <f>ROUND(I1168*H1168,2)</f>
        <v>0</v>
      </c>
      <c r="K1168" s="189" t="s">
        <v>5</v>
      </c>
      <c r="L1168" s="193"/>
      <c r="M1168" s="194" t="s">
        <v>5</v>
      </c>
      <c r="N1168" s="195" t="s">
        <v>43</v>
      </c>
      <c r="O1168" s="162">
        <v>0</v>
      </c>
      <c r="P1168" s="162">
        <f>O1168*H1168</f>
        <v>0</v>
      </c>
      <c r="Q1168" s="162">
        <v>0.24</v>
      </c>
      <c r="R1168" s="162">
        <f>Q1168*H1168</f>
        <v>0.24</v>
      </c>
      <c r="S1168" s="162">
        <v>0</v>
      </c>
      <c r="T1168" s="163">
        <f>S1168*H1168</f>
        <v>0</v>
      </c>
      <c r="AR1168" s="24" t="s">
        <v>322</v>
      </c>
      <c r="AT1168" s="24" t="s">
        <v>250</v>
      </c>
      <c r="AU1168" s="24" t="s">
        <v>80</v>
      </c>
      <c r="AY1168" s="24" t="s">
        <v>145</v>
      </c>
      <c r="BE1168" s="164">
        <f>IF(N1168="základní",J1168,0)</f>
        <v>0</v>
      </c>
      <c r="BF1168" s="164">
        <f>IF(N1168="snížená",J1168,0)</f>
        <v>0</v>
      </c>
      <c r="BG1168" s="164">
        <f>IF(N1168="zákl. přenesená",J1168,0)</f>
        <v>0</v>
      </c>
      <c r="BH1168" s="164">
        <f>IF(N1168="sníž. přenesená",J1168,0)</f>
        <v>0</v>
      </c>
      <c r="BI1168" s="164">
        <f>IF(N1168="nulová",J1168,0)</f>
        <v>0</v>
      </c>
      <c r="BJ1168" s="24" t="s">
        <v>77</v>
      </c>
      <c r="BK1168" s="164">
        <f>ROUND(I1168*H1168,2)</f>
        <v>0</v>
      </c>
      <c r="BL1168" s="24" t="s">
        <v>233</v>
      </c>
      <c r="BM1168" s="24" t="s">
        <v>1473</v>
      </c>
    </row>
    <row r="1169" spans="2:65" s="1" customFormat="1" ht="22.75" customHeight="1">
      <c r="B1169" s="153"/>
      <c r="C1169" s="154" t="s">
        <v>1474</v>
      </c>
      <c r="D1169" s="154" t="s">
        <v>150</v>
      </c>
      <c r="E1169" s="155" t="s">
        <v>1475</v>
      </c>
      <c r="F1169" s="156" t="s">
        <v>1476</v>
      </c>
      <c r="G1169" s="157" t="s">
        <v>258</v>
      </c>
      <c r="H1169" s="158">
        <v>4</v>
      </c>
      <c r="I1169" s="159">
        <v>0</v>
      </c>
      <c r="J1169" s="159">
        <f>ROUND(I1169*H1169,2)</f>
        <v>0</v>
      </c>
      <c r="K1169" s="156" t="s">
        <v>1812</v>
      </c>
      <c r="L1169" s="39"/>
      <c r="M1169" s="160" t="s">
        <v>5</v>
      </c>
      <c r="N1169" s="161" t="s">
        <v>43</v>
      </c>
      <c r="O1169" s="162">
        <v>0.84599999999999997</v>
      </c>
      <c r="P1169" s="162">
        <f>O1169*H1169</f>
        <v>3.3839999999999999</v>
      </c>
      <c r="Q1169" s="162">
        <v>0</v>
      </c>
      <c r="R1169" s="162">
        <f>Q1169*H1169</f>
        <v>0</v>
      </c>
      <c r="S1169" s="162">
        <v>0</v>
      </c>
      <c r="T1169" s="163">
        <f>S1169*H1169</f>
        <v>0</v>
      </c>
      <c r="AR1169" s="24" t="s">
        <v>233</v>
      </c>
      <c r="AT1169" s="24" t="s">
        <v>150</v>
      </c>
      <c r="AU1169" s="24" t="s">
        <v>80</v>
      </c>
      <c r="AY1169" s="24" t="s">
        <v>145</v>
      </c>
      <c r="BE1169" s="164">
        <f>IF(N1169="základní",J1169,0)</f>
        <v>0</v>
      </c>
      <c r="BF1169" s="164">
        <f>IF(N1169="snížená",J1169,0)</f>
        <v>0</v>
      </c>
      <c r="BG1169" s="164">
        <f>IF(N1169="zákl. přenesená",J1169,0)</f>
        <v>0</v>
      </c>
      <c r="BH1169" s="164">
        <f>IF(N1169="sníž. přenesená",J1169,0)</f>
        <v>0</v>
      </c>
      <c r="BI1169" s="164">
        <f>IF(N1169="nulová",J1169,0)</f>
        <v>0</v>
      </c>
      <c r="BJ1169" s="24" t="s">
        <v>77</v>
      </c>
      <c r="BK1169" s="164">
        <f>ROUND(I1169*H1169,2)</f>
        <v>0</v>
      </c>
      <c r="BL1169" s="24" t="s">
        <v>233</v>
      </c>
      <c r="BM1169" s="24" t="s">
        <v>1477</v>
      </c>
    </row>
    <row r="1170" spans="2:65" s="11" customFormat="1">
      <c r="B1170" s="165"/>
      <c r="D1170" s="166" t="s">
        <v>157</v>
      </c>
      <c r="E1170" s="167" t="s">
        <v>5</v>
      </c>
      <c r="F1170" s="168" t="s">
        <v>1478</v>
      </c>
      <c r="H1170" s="169">
        <v>4</v>
      </c>
      <c r="L1170" s="165"/>
      <c r="M1170" s="170"/>
      <c r="N1170" s="171"/>
      <c r="O1170" s="171"/>
      <c r="P1170" s="171"/>
      <c r="Q1170" s="171"/>
      <c r="R1170" s="171"/>
      <c r="S1170" s="171"/>
      <c r="T1170" s="172"/>
      <c r="AT1170" s="167" t="s">
        <v>157</v>
      </c>
      <c r="AU1170" s="167" t="s">
        <v>80</v>
      </c>
      <c r="AV1170" s="11" t="s">
        <v>80</v>
      </c>
      <c r="AW1170" s="11" t="s">
        <v>35</v>
      </c>
      <c r="AX1170" s="11" t="s">
        <v>77</v>
      </c>
      <c r="AY1170" s="167" t="s">
        <v>145</v>
      </c>
    </row>
    <row r="1171" spans="2:65" s="1" customFormat="1" ht="22.75" customHeight="1">
      <c r="B1171" s="153"/>
      <c r="C1171" s="187" t="s">
        <v>1479</v>
      </c>
      <c r="D1171" s="187" t="s">
        <v>250</v>
      </c>
      <c r="E1171" s="188" t="s">
        <v>1480</v>
      </c>
      <c r="F1171" s="189" t="s">
        <v>1481</v>
      </c>
      <c r="G1171" s="190" t="s">
        <v>258</v>
      </c>
      <c r="H1171" s="191">
        <v>4</v>
      </c>
      <c r="I1171" s="159">
        <v>0</v>
      </c>
      <c r="J1171" s="192">
        <f>ROUND(I1171*H1171,2)</f>
        <v>0</v>
      </c>
      <c r="K1171" s="189" t="s">
        <v>5</v>
      </c>
      <c r="L1171" s="193"/>
      <c r="M1171" s="194" t="s">
        <v>5</v>
      </c>
      <c r="N1171" s="195" t="s">
        <v>43</v>
      </c>
      <c r="O1171" s="162">
        <v>0</v>
      </c>
      <c r="P1171" s="162">
        <f>O1171*H1171</f>
        <v>0</v>
      </c>
      <c r="Q1171" s="162">
        <v>5.0000000000000001E-4</v>
      </c>
      <c r="R1171" s="162">
        <f>Q1171*H1171</f>
        <v>2E-3</v>
      </c>
      <c r="S1171" s="162">
        <v>0</v>
      </c>
      <c r="T1171" s="163">
        <f>S1171*H1171</f>
        <v>0</v>
      </c>
      <c r="AR1171" s="24" t="s">
        <v>322</v>
      </c>
      <c r="AT1171" s="24" t="s">
        <v>250</v>
      </c>
      <c r="AU1171" s="24" t="s">
        <v>80</v>
      </c>
      <c r="AY1171" s="24" t="s">
        <v>145</v>
      </c>
      <c r="BE1171" s="164">
        <f>IF(N1171="základní",J1171,0)</f>
        <v>0</v>
      </c>
      <c r="BF1171" s="164">
        <f>IF(N1171="snížená",J1171,0)</f>
        <v>0</v>
      </c>
      <c r="BG1171" s="164">
        <f>IF(N1171="zákl. přenesená",J1171,0)</f>
        <v>0</v>
      </c>
      <c r="BH1171" s="164">
        <f>IF(N1171="sníž. přenesená",J1171,0)</f>
        <v>0</v>
      </c>
      <c r="BI1171" s="164">
        <f>IF(N1171="nulová",J1171,0)</f>
        <v>0</v>
      </c>
      <c r="BJ1171" s="24" t="s">
        <v>77</v>
      </c>
      <c r="BK1171" s="164">
        <f>ROUND(I1171*H1171,2)</f>
        <v>0</v>
      </c>
      <c r="BL1171" s="24" t="s">
        <v>233</v>
      </c>
      <c r="BM1171" s="24" t="s">
        <v>1482</v>
      </c>
    </row>
    <row r="1172" spans="2:65" s="1" customFormat="1" ht="14.4" customHeight="1">
      <c r="B1172" s="153"/>
      <c r="C1172" s="154" t="s">
        <v>1483</v>
      </c>
      <c r="D1172" s="154" t="s">
        <v>150</v>
      </c>
      <c r="E1172" s="155" t="s">
        <v>1484</v>
      </c>
      <c r="F1172" s="156" t="s">
        <v>1485</v>
      </c>
      <c r="G1172" s="157" t="s">
        <v>258</v>
      </c>
      <c r="H1172" s="158">
        <v>1</v>
      </c>
      <c r="I1172" s="159">
        <v>0</v>
      </c>
      <c r="J1172" s="159">
        <f>ROUND(I1172*H1172,2)</f>
        <v>0</v>
      </c>
      <c r="K1172" s="156" t="s">
        <v>5</v>
      </c>
      <c r="L1172" s="39"/>
      <c r="M1172" s="160" t="s">
        <v>5</v>
      </c>
      <c r="N1172" s="161" t="s">
        <v>43</v>
      </c>
      <c r="O1172" s="162">
        <v>0.875</v>
      </c>
      <c r="P1172" s="162">
        <f>O1172*H1172</f>
        <v>0.875</v>
      </c>
      <c r="Q1172" s="162">
        <v>5.4999999999999997E-3</v>
      </c>
      <c r="R1172" s="162">
        <f>Q1172*H1172</f>
        <v>5.4999999999999997E-3</v>
      </c>
      <c r="S1172" s="162">
        <v>0</v>
      </c>
      <c r="T1172" s="163">
        <f>S1172*H1172</f>
        <v>0</v>
      </c>
      <c r="AR1172" s="24" t="s">
        <v>233</v>
      </c>
      <c r="AT1172" s="24" t="s">
        <v>150</v>
      </c>
      <c r="AU1172" s="24" t="s">
        <v>80</v>
      </c>
      <c r="AY1172" s="24" t="s">
        <v>145</v>
      </c>
      <c r="BE1172" s="164">
        <f>IF(N1172="základní",J1172,0)</f>
        <v>0</v>
      </c>
      <c r="BF1172" s="164">
        <f>IF(N1172="snížená",J1172,0)</f>
        <v>0</v>
      </c>
      <c r="BG1172" s="164">
        <f>IF(N1172="zákl. přenesená",J1172,0)</f>
        <v>0</v>
      </c>
      <c r="BH1172" s="164">
        <f>IF(N1172="sníž. přenesená",J1172,0)</f>
        <v>0</v>
      </c>
      <c r="BI1172" s="164">
        <f>IF(N1172="nulová",J1172,0)</f>
        <v>0</v>
      </c>
      <c r="BJ1172" s="24" t="s">
        <v>77</v>
      </c>
      <c r="BK1172" s="164">
        <f>ROUND(I1172*H1172,2)</f>
        <v>0</v>
      </c>
      <c r="BL1172" s="24" t="s">
        <v>233</v>
      </c>
      <c r="BM1172" s="24" t="s">
        <v>1486</v>
      </c>
    </row>
    <row r="1173" spans="2:65" s="1" customFormat="1" ht="14.4" customHeight="1">
      <c r="B1173" s="153"/>
      <c r="C1173" s="154" t="s">
        <v>1487</v>
      </c>
      <c r="D1173" s="154" t="s">
        <v>150</v>
      </c>
      <c r="E1173" s="155" t="s">
        <v>1488</v>
      </c>
      <c r="F1173" s="156" t="s">
        <v>1489</v>
      </c>
      <c r="G1173" s="157" t="s">
        <v>258</v>
      </c>
      <c r="H1173" s="158">
        <v>1</v>
      </c>
      <c r="I1173" s="159">
        <v>0</v>
      </c>
      <c r="J1173" s="159">
        <f>ROUND(I1173*H1173,2)</f>
        <v>0</v>
      </c>
      <c r="K1173" s="156" t="s">
        <v>1812</v>
      </c>
      <c r="L1173" s="39"/>
      <c r="M1173" s="160" t="s">
        <v>5</v>
      </c>
      <c r="N1173" s="161" t="s">
        <v>43</v>
      </c>
      <c r="O1173" s="162">
        <v>0.875</v>
      </c>
      <c r="P1173" s="162">
        <f>O1173*H1173</f>
        <v>0.875</v>
      </c>
      <c r="Q1173" s="162">
        <v>0</v>
      </c>
      <c r="R1173" s="162">
        <f>Q1173*H1173</f>
        <v>0</v>
      </c>
      <c r="S1173" s="162">
        <v>0</v>
      </c>
      <c r="T1173" s="163">
        <f>S1173*H1173</f>
        <v>0</v>
      </c>
      <c r="AR1173" s="24" t="s">
        <v>233</v>
      </c>
      <c r="AT1173" s="24" t="s">
        <v>150</v>
      </c>
      <c r="AU1173" s="24" t="s">
        <v>80</v>
      </c>
      <c r="AY1173" s="24" t="s">
        <v>145</v>
      </c>
      <c r="BE1173" s="164">
        <f>IF(N1173="základní",J1173,0)</f>
        <v>0</v>
      </c>
      <c r="BF1173" s="164">
        <f>IF(N1173="snížená",J1173,0)</f>
        <v>0</v>
      </c>
      <c r="BG1173" s="164">
        <f>IF(N1173="zákl. přenesená",J1173,0)</f>
        <v>0</v>
      </c>
      <c r="BH1173" s="164">
        <f>IF(N1173="sníž. přenesená",J1173,0)</f>
        <v>0</v>
      </c>
      <c r="BI1173" s="164">
        <f>IF(N1173="nulová",J1173,0)</f>
        <v>0</v>
      </c>
      <c r="BJ1173" s="24" t="s">
        <v>77</v>
      </c>
      <c r="BK1173" s="164">
        <f>ROUND(I1173*H1173,2)</f>
        <v>0</v>
      </c>
      <c r="BL1173" s="24" t="s">
        <v>233</v>
      </c>
      <c r="BM1173" s="24" t="s">
        <v>1490</v>
      </c>
    </row>
    <row r="1174" spans="2:65" s="1" customFormat="1" ht="34.25" customHeight="1">
      <c r="B1174" s="153"/>
      <c r="C1174" s="154" t="s">
        <v>1491</v>
      </c>
      <c r="D1174" s="154" t="s">
        <v>150</v>
      </c>
      <c r="E1174" s="155" t="s">
        <v>1492</v>
      </c>
      <c r="F1174" s="156" t="s">
        <v>1493</v>
      </c>
      <c r="G1174" s="157" t="s">
        <v>290</v>
      </c>
      <c r="H1174" s="158">
        <v>0.48799999999999999</v>
      </c>
      <c r="I1174" s="159">
        <v>0</v>
      </c>
      <c r="J1174" s="159">
        <f>ROUND(I1174*H1174,2)</f>
        <v>0</v>
      </c>
      <c r="K1174" s="156" t="s">
        <v>1812</v>
      </c>
      <c r="L1174" s="39"/>
      <c r="M1174" s="160" t="s">
        <v>5</v>
      </c>
      <c r="N1174" s="161" t="s">
        <v>43</v>
      </c>
      <c r="O1174" s="162">
        <v>3.0059999999999998</v>
      </c>
      <c r="P1174" s="162">
        <f>O1174*H1174</f>
        <v>1.4669279999999998</v>
      </c>
      <c r="Q1174" s="162">
        <v>0</v>
      </c>
      <c r="R1174" s="162">
        <f>Q1174*H1174</f>
        <v>0</v>
      </c>
      <c r="S1174" s="162">
        <v>0</v>
      </c>
      <c r="T1174" s="163">
        <f>S1174*H1174</f>
        <v>0</v>
      </c>
      <c r="AR1174" s="24" t="s">
        <v>233</v>
      </c>
      <c r="AT1174" s="24" t="s">
        <v>150</v>
      </c>
      <c r="AU1174" s="24" t="s">
        <v>80</v>
      </c>
      <c r="AY1174" s="24" t="s">
        <v>145</v>
      </c>
      <c r="BE1174" s="164">
        <f>IF(N1174="základní",J1174,0)</f>
        <v>0</v>
      </c>
      <c r="BF1174" s="164">
        <f>IF(N1174="snížená",J1174,0)</f>
        <v>0</v>
      </c>
      <c r="BG1174" s="164">
        <f>IF(N1174="zákl. přenesená",J1174,0)</f>
        <v>0</v>
      </c>
      <c r="BH1174" s="164">
        <f>IF(N1174="sníž. přenesená",J1174,0)</f>
        <v>0</v>
      </c>
      <c r="BI1174" s="164">
        <f>IF(N1174="nulová",J1174,0)</f>
        <v>0</v>
      </c>
      <c r="BJ1174" s="24" t="s">
        <v>77</v>
      </c>
      <c r="BK1174" s="164">
        <f>ROUND(I1174*H1174,2)</f>
        <v>0</v>
      </c>
      <c r="BL1174" s="24" t="s">
        <v>233</v>
      </c>
      <c r="BM1174" s="24" t="s">
        <v>1494</v>
      </c>
    </row>
    <row r="1175" spans="2:65" s="10" customFormat="1" ht="29.9" customHeight="1">
      <c r="B1175" s="141"/>
      <c r="D1175" s="142" t="s">
        <v>71</v>
      </c>
      <c r="E1175" s="151" t="s">
        <v>1495</v>
      </c>
      <c r="F1175" s="151" t="s">
        <v>1496</v>
      </c>
      <c r="J1175" s="152">
        <f>BK1175</f>
        <v>0</v>
      </c>
      <c r="L1175" s="141"/>
      <c r="M1175" s="145"/>
      <c r="N1175" s="146"/>
      <c r="O1175" s="146"/>
      <c r="P1175" s="147">
        <f>SUM(P1176:P1180)</f>
        <v>38.029739999999997</v>
      </c>
      <c r="Q1175" s="146"/>
      <c r="R1175" s="147">
        <f>SUM(R1176:R1180)</f>
        <v>0.44769149999999996</v>
      </c>
      <c r="S1175" s="146"/>
      <c r="T1175" s="148">
        <f>SUM(T1176:T1180)</f>
        <v>0</v>
      </c>
      <c r="AR1175" s="142" t="s">
        <v>80</v>
      </c>
      <c r="AT1175" s="149" t="s">
        <v>71</v>
      </c>
      <c r="AU1175" s="149" t="s">
        <v>77</v>
      </c>
      <c r="AY1175" s="142" t="s">
        <v>145</v>
      </c>
      <c r="BK1175" s="150">
        <f>SUM(BK1176:BK1180)</f>
        <v>0</v>
      </c>
    </row>
    <row r="1176" spans="2:65" s="1" customFormat="1" ht="14.4" customHeight="1">
      <c r="B1176" s="153"/>
      <c r="C1176" s="154" t="s">
        <v>1497</v>
      </c>
      <c r="D1176" s="154" t="s">
        <v>150</v>
      </c>
      <c r="E1176" s="155" t="s">
        <v>1498</v>
      </c>
      <c r="F1176" s="156" t="s">
        <v>1499</v>
      </c>
      <c r="G1176" s="157" t="s">
        <v>170</v>
      </c>
      <c r="H1176" s="158">
        <v>132.44999999999999</v>
      </c>
      <c r="I1176" s="159">
        <v>0</v>
      </c>
      <c r="J1176" s="159">
        <f>ROUND(I1176*H1176,2)</f>
        <v>0</v>
      </c>
      <c r="K1176" s="156" t="s">
        <v>1812</v>
      </c>
      <c r="L1176" s="39"/>
      <c r="M1176" s="160" t="s">
        <v>5</v>
      </c>
      <c r="N1176" s="161" t="s">
        <v>43</v>
      </c>
      <c r="O1176" s="162">
        <v>0.17599999999999999</v>
      </c>
      <c r="P1176" s="162">
        <f>O1176*H1176</f>
        <v>23.311199999999996</v>
      </c>
      <c r="Q1176" s="162">
        <v>2.3000000000000001E-4</v>
      </c>
      <c r="R1176" s="162">
        <f>Q1176*H1176</f>
        <v>3.0463499999999998E-2</v>
      </c>
      <c r="S1176" s="162">
        <v>0</v>
      </c>
      <c r="T1176" s="163">
        <f>S1176*H1176</f>
        <v>0</v>
      </c>
      <c r="AR1176" s="24" t="s">
        <v>233</v>
      </c>
      <c r="AT1176" s="24" t="s">
        <v>150</v>
      </c>
      <c r="AU1176" s="24" t="s">
        <v>80</v>
      </c>
      <c r="AY1176" s="24" t="s">
        <v>145</v>
      </c>
      <c r="BE1176" s="164">
        <f>IF(N1176="základní",J1176,0)</f>
        <v>0</v>
      </c>
      <c r="BF1176" s="164">
        <f>IF(N1176="snížená",J1176,0)</f>
        <v>0</v>
      </c>
      <c r="BG1176" s="164">
        <f>IF(N1176="zákl. přenesená",J1176,0)</f>
        <v>0</v>
      </c>
      <c r="BH1176" s="164">
        <f>IF(N1176="sníž. přenesená",J1176,0)</f>
        <v>0</v>
      </c>
      <c r="BI1176" s="164">
        <f>IF(N1176="nulová",J1176,0)</f>
        <v>0</v>
      </c>
      <c r="BJ1176" s="24" t="s">
        <v>77</v>
      </c>
      <c r="BK1176" s="164">
        <f>ROUND(I1176*H1176,2)</f>
        <v>0</v>
      </c>
      <c r="BL1176" s="24" t="s">
        <v>233</v>
      </c>
      <c r="BM1176" s="24" t="s">
        <v>1500</v>
      </c>
    </row>
    <row r="1177" spans="2:65" s="11" customFormat="1">
      <c r="B1177" s="165"/>
      <c r="D1177" s="166" t="s">
        <v>157</v>
      </c>
      <c r="E1177" s="167" t="s">
        <v>5</v>
      </c>
      <c r="F1177" s="168" t="s">
        <v>1501</v>
      </c>
      <c r="H1177" s="169">
        <v>132.44999999999999</v>
      </c>
      <c r="L1177" s="165"/>
      <c r="M1177" s="170"/>
      <c r="N1177" s="171"/>
      <c r="O1177" s="171"/>
      <c r="P1177" s="171"/>
      <c r="Q1177" s="171"/>
      <c r="R1177" s="171"/>
      <c r="S1177" s="171"/>
      <c r="T1177" s="172"/>
      <c r="AT1177" s="167" t="s">
        <v>157</v>
      </c>
      <c r="AU1177" s="167" t="s">
        <v>80</v>
      </c>
      <c r="AV1177" s="11" t="s">
        <v>80</v>
      </c>
      <c r="AW1177" s="11" t="s">
        <v>35</v>
      </c>
      <c r="AX1177" s="11" t="s">
        <v>77</v>
      </c>
      <c r="AY1177" s="167" t="s">
        <v>145</v>
      </c>
    </row>
    <row r="1178" spans="2:65" s="1" customFormat="1" ht="14.4" customHeight="1">
      <c r="B1178" s="153"/>
      <c r="C1178" s="154" t="s">
        <v>1502</v>
      </c>
      <c r="D1178" s="154" t="s">
        <v>150</v>
      </c>
      <c r="E1178" s="155" t="s">
        <v>1503</v>
      </c>
      <c r="F1178" s="156" t="s">
        <v>1504</v>
      </c>
      <c r="G1178" s="157" t="s">
        <v>170</v>
      </c>
      <c r="H1178" s="158">
        <v>19.867999999999999</v>
      </c>
      <c r="I1178" s="159">
        <v>0</v>
      </c>
      <c r="J1178" s="159">
        <f>ROUND(I1178*H1178,2)</f>
        <v>0</v>
      </c>
      <c r="K1178" s="156" t="s">
        <v>5</v>
      </c>
      <c r="L1178" s="39"/>
      <c r="M1178" s="160" t="s">
        <v>5</v>
      </c>
      <c r="N1178" s="161" t="s">
        <v>43</v>
      </c>
      <c r="O1178" s="162">
        <v>0.70899999999999996</v>
      </c>
      <c r="P1178" s="162">
        <f>O1178*H1178</f>
        <v>14.086411999999997</v>
      </c>
      <c r="Q1178" s="162">
        <v>2.1000000000000001E-2</v>
      </c>
      <c r="R1178" s="162">
        <f>Q1178*H1178</f>
        <v>0.41722799999999999</v>
      </c>
      <c r="S1178" s="162">
        <v>0</v>
      </c>
      <c r="T1178" s="163">
        <f>S1178*H1178</f>
        <v>0</v>
      </c>
      <c r="AR1178" s="24" t="s">
        <v>233</v>
      </c>
      <c r="AT1178" s="24" t="s">
        <v>150</v>
      </c>
      <c r="AU1178" s="24" t="s">
        <v>80</v>
      </c>
      <c r="AY1178" s="24" t="s">
        <v>145</v>
      </c>
      <c r="BE1178" s="164">
        <f>IF(N1178="základní",J1178,0)</f>
        <v>0</v>
      </c>
      <c r="BF1178" s="164">
        <f>IF(N1178="snížená",J1178,0)</f>
        <v>0</v>
      </c>
      <c r="BG1178" s="164">
        <f>IF(N1178="zákl. přenesená",J1178,0)</f>
        <v>0</v>
      </c>
      <c r="BH1178" s="164">
        <f>IF(N1178="sníž. přenesená",J1178,0)</f>
        <v>0</v>
      </c>
      <c r="BI1178" s="164">
        <f>IF(N1178="nulová",J1178,0)</f>
        <v>0</v>
      </c>
      <c r="BJ1178" s="24" t="s">
        <v>77</v>
      </c>
      <c r="BK1178" s="164">
        <f>ROUND(I1178*H1178,2)</f>
        <v>0</v>
      </c>
      <c r="BL1178" s="24" t="s">
        <v>233</v>
      </c>
      <c r="BM1178" s="24" t="s">
        <v>1505</v>
      </c>
    </row>
    <row r="1179" spans="2:65" s="11" customFormat="1">
      <c r="B1179" s="165"/>
      <c r="D1179" s="166" t="s">
        <v>157</v>
      </c>
      <c r="E1179" s="167" t="s">
        <v>5</v>
      </c>
      <c r="F1179" s="168" t="s">
        <v>1506</v>
      </c>
      <c r="H1179" s="169">
        <v>19.867999999999999</v>
      </c>
      <c r="L1179" s="165"/>
      <c r="M1179" s="170"/>
      <c r="N1179" s="171"/>
      <c r="O1179" s="171"/>
      <c r="P1179" s="171"/>
      <c r="Q1179" s="171"/>
      <c r="R1179" s="171"/>
      <c r="S1179" s="171"/>
      <c r="T1179" s="172"/>
      <c r="AT1179" s="167" t="s">
        <v>157</v>
      </c>
      <c r="AU1179" s="167" t="s">
        <v>80</v>
      </c>
      <c r="AV1179" s="11" t="s">
        <v>80</v>
      </c>
      <c r="AW1179" s="11" t="s">
        <v>35</v>
      </c>
      <c r="AX1179" s="11" t="s">
        <v>77</v>
      </c>
      <c r="AY1179" s="167" t="s">
        <v>145</v>
      </c>
    </row>
    <row r="1180" spans="2:65" s="1" customFormat="1" ht="34.25" customHeight="1">
      <c r="B1180" s="153"/>
      <c r="C1180" s="154" t="s">
        <v>1507</v>
      </c>
      <c r="D1180" s="154" t="s">
        <v>150</v>
      </c>
      <c r="E1180" s="155" t="s">
        <v>1508</v>
      </c>
      <c r="F1180" s="156" t="s">
        <v>1509</v>
      </c>
      <c r="G1180" s="157" t="s">
        <v>290</v>
      </c>
      <c r="H1180" s="158">
        <v>0.44800000000000001</v>
      </c>
      <c r="I1180" s="159">
        <v>0</v>
      </c>
      <c r="J1180" s="159">
        <f>ROUND(I1180*H1180,2)</f>
        <v>0</v>
      </c>
      <c r="K1180" s="156" t="s">
        <v>1812</v>
      </c>
      <c r="L1180" s="39"/>
      <c r="M1180" s="160" t="s">
        <v>5</v>
      </c>
      <c r="N1180" s="161" t="s">
        <v>43</v>
      </c>
      <c r="O1180" s="162">
        <v>1.411</v>
      </c>
      <c r="P1180" s="162">
        <f>O1180*H1180</f>
        <v>0.63212800000000002</v>
      </c>
      <c r="Q1180" s="162">
        <v>0</v>
      </c>
      <c r="R1180" s="162">
        <f>Q1180*H1180</f>
        <v>0</v>
      </c>
      <c r="S1180" s="162">
        <v>0</v>
      </c>
      <c r="T1180" s="163">
        <f>S1180*H1180</f>
        <v>0</v>
      </c>
      <c r="AR1180" s="24" t="s">
        <v>233</v>
      </c>
      <c r="AT1180" s="24" t="s">
        <v>150</v>
      </c>
      <c r="AU1180" s="24" t="s">
        <v>80</v>
      </c>
      <c r="AY1180" s="24" t="s">
        <v>145</v>
      </c>
      <c r="BE1180" s="164">
        <f>IF(N1180="základní",J1180,0)</f>
        <v>0</v>
      </c>
      <c r="BF1180" s="164">
        <f>IF(N1180="snížená",J1180,0)</f>
        <v>0</v>
      </c>
      <c r="BG1180" s="164">
        <f>IF(N1180="zákl. přenesená",J1180,0)</f>
        <v>0</v>
      </c>
      <c r="BH1180" s="164">
        <f>IF(N1180="sníž. přenesená",J1180,0)</f>
        <v>0</v>
      </c>
      <c r="BI1180" s="164">
        <f>IF(N1180="nulová",J1180,0)</f>
        <v>0</v>
      </c>
      <c r="BJ1180" s="24" t="s">
        <v>77</v>
      </c>
      <c r="BK1180" s="164">
        <f>ROUND(I1180*H1180,2)</f>
        <v>0</v>
      </c>
      <c r="BL1180" s="24" t="s">
        <v>233</v>
      </c>
      <c r="BM1180" s="24" t="s">
        <v>1510</v>
      </c>
    </row>
    <row r="1181" spans="2:65" s="10" customFormat="1" ht="29.9" customHeight="1">
      <c r="B1181" s="141"/>
      <c r="D1181" s="142" t="s">
        <v>71</v>
      </c>
      <c r="E1181" s="151" t="s">
        <v>1511</v>
      </c>
      <c r="F1181" s="151" t="s">
        <v>1512</v>
      </c>
      <c r="J1181" s="152">
        <f>BK1181</f>
        <v>0</v>
      </c>
      <c r="L1181" s="141"/>
      <c r="M1181" s="145"/>
      <c r="N1181" s="146"/>
      <c r="O1181" s="146"/>
      <c r="P1181" s="147">
        <f>SUM(P1182:P1197)</f>
        <v>3.2141799999999998</v>
      </c>
      <c r="Q1181" s="146"/>
      <c r="R1181" s="147">
        <f>SUM(R1182:R1197)</f>
        <v>2.3459000000000002E-3</v>
      </c>
      <c r="S1181" s="146"/>
      <c r="T1181" s="148">
        <f>SUM(T1182:T1197)</f>
        <v>0</v>
      </c>
      <c r="AR1181" s="142" t="s">
        <v>80</v>
      </c>
      <c r="AT1181" s="149" t="s">
        <v>71</v>
      </c>
      <c r="AU1181" s="149" t="s">
        <v>77</v>
      </c>
      <c r="AY1181" s="142" t="s">
        <v>145</v>
      </c>
      <c r="BK1181" s="150">
        <f>SUM(BK1182:BK1197)</f>
        <v>0</v>
      </c>
    </row>
    <row r="1182" spans="2:65" s="1" customFormat="1" ht="22.75" customHeight="1">
      <c r="B1182" s="153"/>
      <c r="C1182" s="154" t="s">
        <v>1513</v>
      </c>
      <c r="D1182" s="154" t="s">
        <v>150</v>
      </c>
      <c r="E1182" s="155" t="s">
        <v>1514</v>
      </c>
      <c r="F1182" s="156" t="s">
        <v>1515</v>
      </c>
      <c r="G1182" s="157" t="s">
        <v>195</v>
      </c>
      <c r="H1182" s="158">
        <v>2.09</v>
      </c>
      <c r="I1182" s="159">
        <v>0</v>
      </c>
      <c r="J1182" s="159">
        <f>ROUND(I1182*H1182,2)</f>
        <v>0</v>
      </c>
      <c r="K1182" s="156" t="s">
        <v>1812</v>
      </c>
      <c r="L1182" s="39"/>
      <c r="M1182" s="160" t="s">
        <v>5</v>
      </c>
      <c r="N1182" s="161" t="s">
        <v>43</v>
      </c>
      <c r="O1182" s="162">
        <v>0.34699999999999998</v>
      </c>
      <c r="P1182" s="162">
        <f>O1182*H1182</f>
        <v>0.72522999999999993</v>
      </c>
      <c r="Q1182" s="162">
        <v>2.0000000000000002E-5</v>
      </c>
      <c r="R1182" s="162">
        <f>Q1182*H1182</f>
        <v>4.18E-5</v>
      </c>
      <c r="S1182" s="162">
        <v>0</v>
      </c>
      <c r="T1182" s="163">
        <f>S1182*H1182</f>
        <v>0</v>
      </c>
      <c r="AR1182" s="24" t="s">
        <v>233</v>
      </c>
      <c r="AT1182" s="24" t="s">
        <v>150</v>
      </c>
      <c r="AU1182" s="24" t="s">
        <v>80</v>
      </c>
      <c r="AY1182" s="24" t="s">
        <v>145</v>
      </c>
      <c r="BE1182" s="164">
        <f>IF(N1182="základní",J1182,0)</f>
        <v>0</v>
      </c>
      <c r="BF1182" s="164">
        <f>IF(N1182="snížená",J1182,0)</f>
        <v>0</v>
      </c>
      <c r="BG1182" s="164">
        <f>IF(N1182="zákl. přenesená",J1182,0)</f>
        <v>0</v>
      </c>
      <c r="BH1182" s="164">
        <f>IF(N1182="sníž. přenesená",J1182,0)</f>
        <v>0</v>
      </c>
      <c r="BI1182" s="164">
        <f>IF(N1182="nulová",J1182,0)</f>
        <v>0</v>
      </c>
      <c r="BJ1182" s="24" t="s">
        <v>77</v>
      </c>
      <c r="BK1182" s="164">
        <f>ROUND(I1182*H1182,2)</f>
        <v>0</v>
      </c>
      <c r="BL1182" s="24" t="s">
        <v>233</v>
      </c>
      <c r="BM1182" s="24" t="s">
        <v>1516</v>
      </c>
    </row>
    <row r="1183" spans="2:65" s="11" customFormat="1">
      <c r="B1183" s="165"/>
      <c r="D1183" s="166" t="s">
        <v>157</v>
      </c>
      <c r="E1183" s="167" t="s">
        <v>5</v>
      </c>
      <c r="F1183" s="168" t="s">
        <v>1517</v>
      </c>
      <c r="H1183" s="169">
        <v>1.1499999999999999</v>
      </c>
      <c r="L1183" s="165"/>
      <c r="M1183" s="170"/>
      <c r="N1183" s="171"/>
      <c r="O1183" s="171"/>
      <c r="P1183" s="171"/>
      <c r="Q1183" s="171"/>
      <c r="R1183" s="171"/>
      <c r="S1183" s="171"/>
      <c r="T1183" s="172"/>
      <c r="AT1183" s="167" t="s">
        <v>157</v>
      </c>
      <c r="AU1183" s="167" t="s">
        <v>80</v>
      </c>
      <c r="AV1183" s="11" t="s">
        <v>80</v>
      </c>
      <c r="AW1183" s="11" t="s">
        <v>35</v>
      </c>
      <c r="AX1183" s="11" t="s">
        <v>72</v>
      </c>
      <c r="AY1183" s="167" t="s">
        <v>145</v>
      </c>
    </row>
    <row r="1184" spans="2:65" s="11" customFormat="1">
      <c r="B1184" s="165"/>
      <c r="D1184" s="166" t="s">
        <v>157</v>
      </c>
      <c r="E1184" s="167" t="s">
        <v>5</v>
      </c>
      <c r="F1184" s="168" t="s">
        <v>1518</v>
      </c>
      <c r="H1184" s="169">
        <v>4.4999999999999998E-2</v>
      </c>
      <c r="L1184" s="165"/>
      <c r="M1184" s="170"/>
      <c r="N1184" s="171"/>
      <c r="O1184" s="171"/>
      <c r="P1184" s="171"/>
      <c r="Q1184" s="171"/>
      <c r="R1184" s="171"/>
      <c r="S1184" s="171"/>
      <c r="T1184" s="172"/>
      <c r="AT1184" s="167" t="s">
        <v>157</v>
      </c>
      <c r="AU1184" s="167" t="s">
        <v>80</v>
      </c>
      <c r="AV1184" s="11" t="s">
        <v>80</v>
      </c>
      <c r="AW1184" s="11" t="s">
        <v>35</v>
      </c>
      <c r="AX1184" s="11" t="s">
        <v>72</v>
      </c>
      <c r="AY1184" s="167" t="s">
        <v>145</v>
      </c>
    </row>
    <row r="1185" spans="2:65" s="11" customFormat="1">
      <c r="B1185" s="165"/>
      <c r="D1185" s="166" t="s">
        <v>157</v>
      </c>
      <c r="E1185" s="167" t="s">
        <v>5</v>
      </c>
      <c r="F1185" s="168" t="s">
        <v>1519</v>
      </c>
      <c r="H1185" s="169">
        <v>0.4</v>
      </c>
      <c r="L1185" s="165"/>
      <c r="M1185" s="170"/>
      <c r="N1185" s="171"/>
      <c r="O1185" s="171"/>
      <c r="P1185" s="171"/>
      <c r="Q1185" s="171"/>
      <c r="R1185" s="171"/>
      <c r="S1185" s="171"/>
      <c r="T1185" s="172"/>
      <c r="AT1185" s="167" t="s">
        <v>157</v>
      </c>
      <c r="AU1185" s="167" t="s">
        <v>80</v>
      </c>
      <c r="AV1185" s="11" t="s">
        <v>80</v>
      </c>
      <c r="AW1185" s="11" t="s">
        <v>35</v>
      </c>
      <c r="AX1185" s="11" t="s">
        <v>72</v>
      </c>
      <c r="AY1185" s="167" t="s">
        <v>145</v>
      </c>
    </row>
    <row r="1186" spans="2:65" s="11" customFormat="1">
      <c r="B1186" s="165"/>
      <c r="D1186" s="166" t="s">
        <v>157</v>
      </c>
      <c r="E1186" s="167" t="s">
        <v>5</v>
      </c>
      <c r="F1186" s="168" t="s">
        <v>1520</v>
      </c>
      <c r="H1186" s="169">
        <v>0.495</v>
      </c>
      <c r="L1186" s="165"/>
      <c r="M1186" s="170"/>
      <c r="N1186" s="171"/>
      <c r="O1186" s="171"/>
      <c r="P1186" s="171"/>
      <c r="Q1186" s="171"/>
      <c r="R1186" s="171"/>
      <c r="S1186" s="171"/>
      <c r="T1186" s="172"/>
      <c r="AT1186" s="167" t="s">
        <v>157</v>
      </c>
      <c r="AU1186" s="167" t="s">
        <v>80</v>
      </c>
      <c r="AV1186" s="11" t="s">
        <v>80</v>
      </c>
      <c r="AW1186" s="11" t="s">
        <v>35</v>
      </c>
      <c r="AX1186" s="11" t="s">
        <v>72</v>
      </c>
      <c r="AY1186" s="167" t="s">
        <v>145</v>
      </c>
    </row>
    <row r="1187" spans="2:65" s="13" customFormat="1">
      <c r="B1187" s="180"/>
      <c r="D1187" s="166" t="s">
        <v>157</v>
      </c>
      <c r="E1187" s="181" t="s">
        <v>5</v>
      </c>
      <c r="F1187" s="182" t="s">
        <v>160</v>
      </c>
      <c r="H1187" s="183">
        <v>2.09</v>
      </c>
      <c r="L1187" s="180"/>
      <c r="M1187" s="184"/>
      <c r="N1187" s="185"/>
      <c r="O1187" s="185"/>
      <c r="P1187" s="185"/>
      <c r="Q1187" s="185"/>
      <c r="R1187" s="185"/>
      <c r="S1187" s="185"/>
      <c r="T1187" s="186"/>
      <c r="AT1187" s="181" t="s">
        <v>157</v>
      </c>
      <c r="AU1187" s="181" t="s">
        <v>80</v>
      </c>
      <c r="AV1187" s="13" t="s">
        <v>155</v>
      </c>
      <c r="AW1187" s="13" t="s">
        <v>35</v>
      </c>
      <c r="AX1187" s="13" t="s">
        <v>77</v>
      </c>
      <c r="AY1187" s="181" t="s">
        <v>145</v>
      </c>
    </row>
    <row r="1188" spans="2:65" s="1" customFormat="1" ht="22.75" customHeight="1">
      <c r="B1188" s="153"/>
      <c r="C1188" s="154" t="s">
        <v>1521</v>
      </c>
      <c r="D1188" s="154" t="s">
        <v>150</v>
      </c>
      <c r="E1188" s="155" t="s">
        <v>1522</v>
      </c>
      <c r="F1188" s="156" t="s">
        <v>1523</v>
      </c>
      <c r="G1188" s="157" t="s">
        <v>195</v>
      </c>
      <c r="H1188" s="158">
        <v>2.09</v>
      </c>
      <c r="I1188" s="159">
        <v>0</v>
      </c>
      <c r="J1188" s="159">
        <f>ROUND(I1188*H1188,2)</f>
        <v>0</v>
      </c>
      <c r="K1188" s="156" t="s">
        <v>1812</v>
      </c>
      <c r="L1188" s="39"/>
      <c r="M1188" s="160" t="s">
        <v>5</v>
      </c>
      <c r="N1188" s="161" t="s">
        <v>43</v>
      </c>
      <c r="O1188" s="162">
        <v>0.13300000000000001</v>
      </c>
      <c r="P1188" s="162">
        <f>O1188*H1188</f>
        <v>0.27796999999999999</v>
      </c>
      <c r="Q1188" s="162">
        <v>8.0000000000000007E-5</v>
      </c>
      <c r="R1188" s="162">
        <f>Q1188*H1188</f>
        <v>1.672E-4</v>
      </c>
      <c r="S1188" s="162">
        <v>0</v>
      </c>
      <c r="T1188" s="163">
        <f>S1188*H1188</f>
        <v>0</v>
      </c>
      <c r="AR1188" s="24" t="s">
        <v>233</v>
      </c>
      <c r="AT1188" s="24" t="s">
        <v>150</v>
      </c>
      <c r="AU1188" s="24" t="s">
        <v>80</v>
      </c>
      <c r="AY1188" s="24" t="s">
        <v>145</v>
      </c>
      <c r="BE1188" s="164">
        <f>IF(N1188="základní",J1188,0)</f>
        <v>0</v>
      </c>
      <c r="BF1188" s="164">
        <f>IF(N1188="snížená",J1188,0)</f>
        <v>0</v>
      </c>
      <c r="BG1188" s="164">
        <f>IF(N1188="zákl. přenesená",J1188,0)</f>
        <v>0</v>
      </c>
      <c r="BH1188" s="164">
        <f>IF(N1188="sníž. přenesená",J1188,0)</f>
        <v>0</v>
      </c>
      <c r="BI1188" s="164">
        <f>IF(N1188="nulová",J1188,0)</f>
        <v>0</v>
      </c>
      <c r="BJ1188" s="24" t="s">
        <v>77</v>
      </c>
      <c r="BK1188" s="164">
        <f>ROUND(I1188*H1188,2)</f>
        <v>0</v>
      </c>
      <c r="BL1188" s="24" t="s">
        <v>233</v>
      </c>
      <c r="BM1188" s="24" t="s">
        <v>1524</v>
      </c>
    </row>
    <row r="1189" spans="2:65" s="1" customFormat="1" ht="22.75" customHeight="1">
      <c r="B1189" s="153"/>
      <c r="C1189" s="154" t="s">
        <v>1525</v>
      </c>
      <c r="D1189" s="154" t="s">
        <v>150</v>
      </c>
      <c r="E1189" s="155" t="s">
        <v>1526</v>
      </c>
      <c r="F1189" s="156" t="s">
        <v>1527</v>
      </c>
      <c r="G1189" s="157" t="s">
        <v>195</v>
      </c>
      <c r="H1189" s="158">
        <v>2.09</v>
      </c>
      <c r="I1189" s="159">
        <v>0</v>
      </c>
      <c r="J1189" s="159">
        <f>ROUND(I1189*H1189,2)</f>
        <v>0</v>
      </c>
      <c r="K1189" s="156" t="s">
        <v>1812</v>
      </c>
      <c r="L1189" s="39"/>
      <c r="M1189" s="160" t="s">
        <v>5</v>
      </c>
      <c r="N1189" s="161" t="s">
        <v>43</v>
      </c>
      <c r="O1189" s="162">
        <v>0.184</v>
      </c>
      <c r="P1189" s="162">
        <f>O1189*H1189</f>
        <v>0.38455999999999996</v>
      </c>
      <c r="Q1189" s="162">
        <v>1.7000000000000001E-4</v>
      </c>
      <c r="R1189" s="162">
        <f>Q1189*H1189</f>
        <v>3.5530000000000002E-4</v>
      </c>
      <c r="S1189" s="162">
        <v>0</v>
      </c>
      <c r="T1189" s="163">
        <f>S1189*H1189</f>
        <v>0</v>
      </c>
      <c r="AR1189" s="24" t="s">
        <v>233</v>
      </c>
      <c r="AT1189" s="24" t="s">
        <v>150</v>
      </c>
      <c r="AU1189" s="24" t="s">
        <v>80</v>
      </c>
      <c r="AY1189" s="24" t="s">
        <v>145</v>
      </c>
      <c r="BE1189" s="164">
        <f>IF(N1189="základní",J1189,0)</f>
        <v>0</v>
      </c>
      <c r="BF1189" s="164">
        <f>IF(N1189="snížená",J1189,0)</f>
        <v>0</v>
      </c>
      <c r="BG1189" s="164">
        <f>IF(N1189="zákl. přenesená",J1189,0)</f>
        <v>0</v>
      </c>
      <c r="BH1189" s="164">
        <f>IF(N1189="sníž. přenesená",J1189,0)</f>
        <v>0</v>
      </c>
      <c r="BI1189" s="164">
        <f>IF(N1189="nulová",J1189,0)</f>
        <v>0</v>
      </c>
      <c r="BJ1189" s="24" t="s">
        <v>77</v>
      </c>
      <c r="BK1189" s="164">
        <f>ROUND(I1189*H1189,2)</f>
        <v>0</v>
      </c>
      <c r="BL1189" s="24" t="s">
        <v>233</v>
      </c>
      <c r="BM1189" s="24" t="s">
        <v>1528</v>
      </c>
    </row>
    <row r="1190" spans="2:65" s="1" customFormat="1" ht="22.75" customHeight="1">
      <c r="B1190" s="153"/>
      <c r="C1190" s="154" t="s">
        <v>1529</v>
      </c>
      <c r="D1190" s="154" t="s">
        <v>150</v>
      </c>
      <c r="E1190" s="155" t="s">
        <v>1530</v>
      </c>
      <c r="F1190" s="156" t="s">
        <v>1531</v>
      </c>
      <c r="G1190" s="157" t="s">
        <v>195</v>
      </c>
      <c r="H1190" s="158">
        <v>2.09</v>
      </c>
      <c r="I1190" s="159">
        <v>0</v>
      </c>
      <c r="J1190" s="159">
        <f>ROUND(I1190*H1190,2)</f>
        <v>0</v>
      </c>
      <c r="K1190" s="156" t="s">
        <v>1812</v>
      </c>
      <c r="L1190" s="39"/>
      <c r="M1190" s="160" t="s">
        <v>5</v>
      </c>
      <c r="N1190" s="161" t="s">
        <v>43</v>
      </c>
      <c r="O1190" s="162">
        <v>0.16600000000000001</v>
      </c>
      <c r="P1190" s="162">
        <f>O1190*H1190</f>
        <v>0.34693999999999997</v>
      </c>
      <c r="Q1190" s="162">
        <v>1.2E-4</v>
      </c>
      <c r="R1190" s="162">
        <f>Q1190*H1190</f>
        <v>2.5079999999999997E-4</v>
      </c>
      <c r="S1190" s="162">
        <v>0</v>
      </c>
      <c r="T1190" s="163">
        <f>S1190*H1190</f>
        <v>0</v>
      </c>
      <c r="AR1190" s="24" t="s">
        <v>233</v>
      </c>
      <c r="AT1190" s="24" t="s">
        <v>150</v>
      </c>
      <c r="AU1190" s="24" t="s">
        <v>80</v>
      </c>
      <c r="AY1190" s="24" t="s">
        <v>145</v>
      </c>
      <c r="BE1190" s="164">
        <f>IF(N1190="základní",J1190,0)</f>
        <v>0</v>
      </c>
      <c r="BF1190" s="164">
        <f>IF(N1190="snížená",J1190,0)</f>
        <v>0</v>
      </c>
      <c r="BG1190" s="164">
        <f>IF(N1190="zákl. přenesená",J1190,0)</f>
        <v>0</v>
      </c>
      <c r="BH1190" s="164">
        <f>IF(N1190="sníž. přenesená",J1190,0)</f>
        <v>0</v>
      </c>
      <c r="BI1190" s="164">
        <f>IF(N1190="nulová",J1190,0)</f>
        <v>0</v>
      </c>
      <c r="BJ1190" s="24" t="s">
        <v>77</v>
      </c>
      <c r="BK1190" s="164">
        <f>ROUND(I1190*H1190,2)</f>
        <v>0</v>
      </c>
      <c r="BL1190" s="24" t="s">
        <v>233</v>
      </c>
      <c r="BM1190" s="24" t="s">
        <v>1532</v>
      </c>
    </row>
    <row r="1191" spans="2:65" s="1" customFormat="1" ht="22.75" customHeight="1">
      <c r="B1191" s="153"/>
      <c r="C1191" s="154" t="s">
        <v>1533</v>
      </c>
      <c r="D1191" s="154" t="s">
        <v>150</v>
      </c>
      <c r="E1191" s="155" t="s">
        <v>1534</v>
      </c>
      <c r="F1191" s="156" t="s">
        <v>1535</v>
      </c>
      <c r="G1191" s="157" t="s">
        <v>195</v>
      </c>
      <c r="H1191" s="158">
        <v>2.09</v>
      </c>
      <c r="I1191" s="159">
        <v>0</v>
      </c>
      <c r="J1191" s="159">
        <f>ROUND(I1191*H1191,2)</f>
        <v>0</v>
      </c>
      <c r="K1191" s="156" t="s">
        <v>1812</v>
      </c>
      <c r="L1191" s="39"/>
      <c r="M1191" s="160" t="s">
        <v>5</v>
      </c>
      <c r="N1191" s="161" t="s">
        <v>43</v>
      </c>
      <c r="O1191" s="162">
        <v>0.17199999999999999</v>
      </c>
      <c r="P1191" s="162">
        <f>O1191*H1191</f>
        <v>0.35947999999999997</v>
      </c>
      <c r="Q1191" s="162">
        <v>1.2E-4</v>
      </c>
      <c r="R1191" s="162">
        <f>Q1191*H1191</f>
        <v>2.5079999999999997E-4</v>
      </c>
      <c r="S1191" s="162">
        <v>0</v>
      </c>
      <c r="T1191" s="163">
        <f>S1191*H1191</f>
        <v>0</v>
      </c>
      <c r="AR1191" s="24" t="s">
        <v>233</v>
      </c>
      <c r="AT1191" s="24" t="s">
        <v>150</v>
      </c>
      <c r="AU1191" s="24" t="s">
        <v>80</v>
      </c>
      <c r="AY1191" s="24" t="s">
        <v>145</v>
      </c>
      <c r="BE1191" s="164">
        <f>IF(N1191="základní",J1191,0)</f>
        <v>0</v>
      </c>
      <c r="BF1191" s="164">
        <f>IF(N1191="snížená",J1191,0)</f>
        <v>0</v>
      </c>
      <c r="BG1191" s="164">
        <f>IF(N1191="zákl. přenesená",J1191,0)</f>
        <v>0</v>
      </c>
      <c r="BH1191" s="164">
        <f>IF(N1191="sníž. přenesená",J1191,0)</f>
        <v>0</v>
      </c>
      <c r="BI1191" s="164">
        <f>IF(N1191="nulová",J1191,0)</f>
        <v>0</v>
      </c>
      <c r="BJ1191" s="24" t="s">
        <v>77</v>
      </c>
      <c r="BK1191" s="164">
        <f>ROUND(I1191*H1191,2)</f>
        <v>0</v>
      </c>
      <c r="BL1191" s="24" t="s">
        <v>233</v>
      </c>
      <c r="BM1191" s="24" t="s">
        <v>1536</v>
      </c>
    </row>
    <row r="1192" spans="2:65" s="1" customFormat="1" ht="22.75" customHeight="1">
      <c r="B1192" s="153"/>
      <c r="C1192" s="154" t="s">
        <v>1537</v>
      </c>
      <c r="D1192" s="154" t="s">
        <v>150</v>
      </c>
      <c r="E1192" s="155" t="s">
        <v>1538</v>
      </c>
      <c r="F1192" s="156" t="s">
        <v>1539</v>
      </c>
      <c r="G1192" s="157" t="s">
        <v>170</v>
      </c>
      <c r="H1192" s="158">
        <v>8</v>
      </c>
      <c r="I1192" s="159">
        <v>0</v>
      </c>
      <c r="J1192" s="159">
        <f>ROUND(I1192*H1192,2)</f>
        <v>0</v>
      </c>
      <c r="K1192" s="156" t="s">
        <v>1812</v>
      </c>
      <c r="L1192" s="39"/>
      <c r="M1192" s="160" t="s">
        <v>5</v>
      </c>
      <c r="N1192" s="161" t="s">
        <v>43</v>
      </c>
      <c r="O1192" s="162">
        <v>1.4E-2</v>
      </c>
      <c r="P1192" s="162">
        <f>O1192*H1192</f>
        <v>0.112</v>
      </c>
      <c r="Q1192" s="162">
        <v>1.0000000000000001E-5</v>
      </c>
      <c r="R1192" s="162">
        <f>Q1192*H1192</f>
        <v>8.0000000000000007E-5</v>
      </c>
      <c r="S1192" s="162">
        <v>0</v>
      </c>
      <c r="T1192" s="163">
        <f>S1192*H1192</f>
        <v>0</v>
      </c>
      <c r="AR1192" s="24" t="s">
        <v>233</v>
      </c>
      <c r="AT1192" s="24" t="s">
        <v>150</v>
      </c>
      <c r="AU1192" s="24" t="s">
        <v>80</v>
      </c>
      <c r="AY1192" s="24" t="s">
        <v>145</v>
      </c>
      <c r="BE1192" s="164">
        <f>IF(N1192="základní",J1192,0)</f>
        <v>0</v>
      </c>
      <c r="BF1192" s="164">
        <f>IF(N1192="snížená",J1192,0)</f>
        <v>0</v>
      </c>
      <c r="BG1192" s="164">
        <f>IF(N1192="zákl. přenesená",J1192,0)</f>
        <v>0</v>
      </c>
      <c r="BH1192" s="164">
        <f>IF(N1192="sníž. přenesená",J1192,0)</f>
        <v>0</v>
      </c>
      <c r="BI1192" s="164">
        <f>IF(N1192="nulová",J1192,0)</f>
        <v>0</v>
      </c>
      <c r="BJ1192" s="24" t="s">
        <v>77</v>
      </c>
      <c r="BK1192" s="164">
        <f>ROUND(I1192*H1192,2)</f>
        <v>0</v>
      </c>
      <c r="BL1192" s="24" t="s">
        <v>233</v>
      </c>
      <c r="BM1192" s="24" t="s">
        <v>1540</v>
      </c>
    </row>
    <row r="1193" spans="2:65" s="11" customFormat="1">
      <c r="B1193" s="165"/>
      <c r="D1193" s="166" t="s">
        <v>157</v>
      </c>
      <c r="E1193" s="167" t="s">
        <v>5</v>
      </c>
      <c r="F1193" s="168" t="s">
        <v>1541</v>
      </c>
      <c r="H1193" s="169">
        <v>8</v>
      </c>
      <c r="L1193" s="165"/>
      <c r="M1193" s="170"/>
      <c r="N1193" s="171"/>
      <c r="O1193" s="171"/>
      <c r="P1193" s="171"/>
      <c r="Q1193" s="171"/>
      <c r="R1193" s="171"/>
      <c r="S1193" s="171"/>
      <c r="T1193" s="172"/>
      <c r="AT1193" s="167" t="s">
        <v>157</v>
      </c>
      <c r="AU1193" s="167" t="s">
        <v>80</v>
      </c>
      <c r="AV1193" s="11" t="s">
        <v>80</v>
      </c>
      <c r="AW1193" s="11" t="s">
        <v>35</v>
      </c>
      <c r="AX1193" s="11" t="s">
        <v>77</v>
      </c>
      <c r="AY1193" s="167" t="s">
        <v>145</v>
      </c>
    </row>
    <row r="1194" spans="2:65" s="1" customFormat="1" ht="34.25" customHeight="1">
      <c r="B1194" s="153"/>
      <c r="C1194" s="154" t="s">
        <v>1542</v>
      </c>
      <c r="D1194" s="154" t="s">
        <v>150</v>
      </c>
      <c r="E1194" s="155" t="s">
        <v>1543</v>
      </c>
      <c r="F1194" s="156" t="s">
        <v>1544</v>
      </c>
      <c r="G1194" s="157" t="s">
        <v>170</v>
      </c>
      <c r="H1194" s="158">
        <v>8</v>
      </c>
      <c r="I1194" s="159">
        <v>0</v>
      </c>
      <c r="J1194" s="159">
        <f>ROUND(I1194*H1194,2)</f>
        <v>0</v>
      </c>
      <c r="K1194" s="156" t="s">
        <v>1812</v>
      </c>
      <c r="L1194" s="39"/>
      <c r="M1194" s="160" t="s">
        <v>5</v>
      </c>
      <c r="N1194" s="161" t="s">
        <v>43</v>
      </c>
      <c r="O1194" s="162">
        <v>1.0999999999999999E-2</v>
      </c>
      <c r="P1194" s="162">
        <f>O1194*H1194</f>
        <v>8.7999999999999995E-2</v>
      </c>
      <c r="Q1194" s="162">
        <v>2.0000000000000002E-5</v>
      </c>
      <c r="R1194" s="162">
        <f>Q1194*H1194</f>
        <v>1.6000000000000001E-4</v>
      </c>
      <c r="S1194" s="162">
        <v>0</v>
      </c>
      <c r="T1194" s="163">
        <f>S1194*H1194</f>
        <v>0</v>
      </c>
      <c r="AR1194" s="24" t="s">
        <v>233</v>
      </c>
      <c r="AT1194" s="24" t="s">
        <v>150</v>
      </c>
      <c r="AU1194" s="24" t="s">
        <v>80</v>
      </c>
      <c r="AY1194" s="24" t="s">
        <v>145</v>
      </c>
      <c r="BE1194" s="164">
        <f>IF(N1194="základní",J1194,0)</f>
        <v>0</v>
      </c>
      <c r="BF1194" s="164">
        <f>IF(N1194="snížená",J1194,0)</f>
        <v>0</v>
      </c>
      <c r="BG1194" s="164">
        <f>IF(N1194="zákl. přenesená",J1194,0)</f>
        <v>0</v>
      </c>
      <c r="BH1194" s="164">
        <f>IF(N1194="sníž. přenesená",J1194,0)</f>
        <v>0</v>
      </c>
      <c r="BI1194" s="164">
        <f>IF(N1194="nulová",J1194,0)</f>
        <v>0</v>
      </c>
      <c r="BJ1194" s="24" t="s">
        <v>77</v>
      </c>
      <c r="BK1194" s="164">
        <f>ROUND(I1194*H1194,2)</f>
        <v>0</v>
      </c>
      <c r="BL1194" s="24" t="s">
        <v>233</v>
      </c>
      <c r="BM1194" s="24" t="s">
        <v>1545</v>
      </c>
    </row>
    <row r="1195" spans="2:65" s="1" customFormat="1" ht="22.75" customHeight="1">
      <c r="B1195" s="153"/>
      <c r="C1195" s="154" t="s">
        <v>1546</v>
      </c>
      <c r="D1195" s="154" t="s">
        <v>150</v>
      </c>
      <c r="E1195" s="155" t="s">
        <v>1547</v>
      </c>
      <c r="F1195" s="156" t="s">
        <v>1548</v>
      </c>
      <c r="G1195" s="157" t="s">
        <v>170</v>
      </c>
      <c r="H1195" s="158">
        <v>8</v>
      </c>
      <c r="I1195" s="159">
        <v>0</v>
      </c>
      <c r="J1195" s="159">
        <f>ROUND(I1195*H1195,2)</f>
        <v>0</v>
      </c>
      <c r="K1195" s="156" t="s">
        <v>1812</v>
      </c>
      <c r="L1195" s="39"/>
      <c r="M1195" s="160" t="s">
        <v>5</v>
      </c>
      <c r="N1195" s="161" t="s">
        <v>43</v>
      </c>
      <c r="O1195" s="162">
        <v>5.3999999999999999E-2</v>
      </c>
      <c r="P1195" s="162">
        <f>O1195*H1195</f>
        <v>0.432</v>
      </c>
      <c r="Q1195" s="162">
        <v>5.0000000000000002E-5</v>
      </c>
      <c r="R1195" s="162">
        <f>Q1195*H1195</f>
        <v>4.0000000000000002E-4</v>
      </c>
      <c r="S1195" s="162">
        <v>0</v>
      </c>
      <c r="T1195" s="163">
        <f>S1195*H1195</f>
        <v>0</v>
      </c>
      <c r="AR1195" s="24" t="s">
        <v>233</v>
      </c>
      <c r="AT1195" s="24" t="s">
        <v>150</v>
      </c>
      <c r="AU1195" s="24" t="s">
        <v>80</v>
      </c>
      <c r="AY1195" s="24" t="s">
        <v>145</v>
      </c>
      <c r="BE1195" s="164">
        <f>IF(N1195="základní",J1195,0)</f>
        <v>0</v>
      </c>
      <c r="BF1195" s="164">
        <f>IF(N1195="snížená",J1195,0)</f>
        <v>0</v>
      </c>
      <c r="BG1195" s="164">
        <f>IF(N1195="zákl. přenesená",J1195,0)</f>
        <v>0</v>
      </c>
      <c r="BH1195" s="164">
        <f>IF(N1195="sníž. přenesená",J1195,0)</f>
        <v>0</v>
      </c>
      <c r="BI1195" s="164">
        <f>IF(N1195="nulová",J1195,0)</f>
        <v>0</v>
      </c>
      <c r="BJ1195" s="24" t="s">
        <v>77</v>
      </c>
      <c r="BK1195" s="164">
        <f>ROUND(I1195*H1195,2)</f>
        <v>0</v>
      </c>
      <c r="BL1195" s="24" t="s">
        <v>233</v>
      </c>
      <c r="BM1195" s="24" t="s">
        <v>1549</v>
      </c>
    </row>
    <row r="1196" spans="2:65" s="1" customFormat="1" ht="22.75" customHeight="1">
      <c r="B1196" s="153"/>
      <c r="C1196" s="154" t="s">
        <v>1550</v>
      </c>
      <c r="D1196" s="154" t="s">
        <v>150</v>
      </c>
      <c r="E1196" s="155" t="s">
        <v>1551</v>
      </c>
      <c r="F1196" s="156" t="s">
        <v>1552</v>
      </c>
      <c r="G1196" s="157" t="s">
        <v>170</v>
      </c>
      <c r="H1196" s="158">
        <v>8</v>
      </c>
      <c r="I1196" s="159">
        <v>0</v>
      </c>
      <c r="J1196" s="159">
        <f>ROUND(I1196*H1196,2)</f>
        <v>0</v>
      </c>
      <c r="K1196" s="156" t="s">
        <v>1812</v>
      </c>
      <c r="L1196" s="39"/>
      <c r="M1196" s="160" t="s">
        <v>5</v>
      </c>
      <c r="N1196" s="161" t="s">
        <v>43</v>
      </c>
      <c r="O1196" s="162">
        <v>0.03</v>
      </c>
      <c r="P1196" s="162">
        <f>O1196*H1196</f>
        <v>0.24</v>
      </c>
      <c r="Q1196" s="162">
        <v>6.0000000000000002E-5</v>
      </c>
      <c r="R1196" s="162">
        <f>Q1196*H1196</f>
        <v>4.8000000000000001E-4</v>
      </c>
      <c r="S1196" s="162">
        <v>0</v>
      </c>
      <c r="T1196" s="163">
        <f>S1196*H1196</f>
        <v>0</v>
      </c>
      <c r="AR1196" s="24" t="s">
        <v>233</v>
      </c>
      <c r="AT1196" s="24" t="s">
        <v>150</v>
      </c>
      <c r="AU1196" s="24" t="s">
        <v>80</v>
      </c>
      <c r="AY1196" s="24" t="s">
        <v>145</v>
      </c>
      <c r="BE1196" s="164">
        <f>IF(N1196="základní",J1196,0)</f>
        <v>0</v>
      </c>
      <c r="BF1196" s="164">
        <f>IF(N1196="snížená",J1196,0)</f>
        <v>0</v>
      </c>
      <c r="BG1196" s="164">
        <f>IF(N1196="zákl. přenesená",J1196,0)</f>
        <v>0</v>
      </c>
      <c r="BH1196" s="164">
        <f>IF(N1196="sníž. přenesená",J1196,0)</f>
        <v>0</v>
      </c>
      <c r="BI1196" s="164">
        <f>IF(N1196="nulová",J1196,0)</f>
        <v>0</v>
      </c>
      <c r="BJ1196" s="24" t="s">
        <v>77</v>
      </c>
      <c r="BK1196" s="164">
        <f>ROUND(I1196*H1196,2)</f>
        <v>0</v>
      </c>
      <c r="BL1196" s="24" t="s">
        <v>233</v>
      </c>
      <c r="BM1196" s="24" t="s">
        <v>1553</v>
      </c>
    </row>
    <row r="1197" spans="2:65" s="1" customFormat="1" ht="22.75" customHeight="1">
      <c r="B1197" s="153"/>
      <c r="C1197" s="154" t="s">
        <v>1554</v>
      </c>
      <c r="D1197" s="154" t="s">
        <v>150</v>
      </c>
      <c r="E1197" s="155" t="s">
        <v>1555</v>
      </c>
      <c r="F1197" s="156" t="s">
        <v>1556</v>
      </c>
      <c r="G1197" s="157" t="s">
        <v>170</v>
      </c>
      <c r="H1197" s="158">
        <v>8</v>
      </c>
      <c r="I1197" s="159">
        <v>0</v>
      </c>
      <c r="J1197" s="159">
        <f>ROUND(I1197*H1197,2)</f>
        <v>0</v>
      </c>
      <c r="K1197" s="156" t="s">
        <v>1812</v>
      </c>
      <c r="L1197" s="39"/>
      <c r="M1197" s="160" t="s">
        <v>5</v>
      </c>
      <c r="N1197" s="161" t="s">
        <v>43</v>
      </c>
      <c r="O1197" s="162">
        <v>3.1E-2</v>
      </c>
      <c r="P1197" s="162">
        <f>O1197*H1197</f>
        <v>0.248</v>
      </c>
      <c r="Q1197" s="162">
        <v>2.0000000000000002E-5</v>
      </c>
      <c r="R1197" s="162">
        <f>Q1197*H1197</f>
        <v>1.6000000000000001E-4</v>
      </c>
      <c r="S1197" s="162">
        <v>0</v>
      </c>
      <c r="T1197" s="163">
        <f>S1197*H1197</f>
        <v>0</v>
      </c>
      <c r="AR1197" s="24" t="s">
        <v>233</v>
      </c>
      <c r="AT1197" s="24" t="s">
        <v>150</v>
      </c>
      <c r="AU1197" s="24" t="s">
        <v>80</v>
      </c>
      <c r="AY1197" s="24" t="s">
        <v>145</v>
      </c>
      <c r="BE1197" s="164">
        <f>IF(N1197="základní",J1197,0)</f>
        <v>0</v>
      </c>
      <c r="BF1197" s="164">
        <f>IF(N1197="snížená",J1197,0)</f>
        <v>0</v>
      </c>
      <c r="BG1197" s="164">
        <f>IF(N1197="zákl. přenesená",J1197,0)</f>
        <v>0</v>
      </c>
      <c r="BH1197" s="164">
        <f>IF(N1197="sníž. přenesená",J1197,0)</f>
        <v>0</v>
      </c>
      <c r="BI1197" s="164">
        <f>IF(N1197="nulová",J1197,0)</f>
        <v>0</v>
      </c>
      <c r="BJ1197" s="24" t="s">
        <v>77</v>
      </c>
      <c r="BK1197" s="164">
        <f>ROUND(I1197*H1197,2)</f>
        <v>0</v>
      </c>
      <c r="BL1197" s="24" t="s">
        <v>233</v>
      </c>
      <c r="BM1197" s="24" t="s">
        <v>1557</v>
      </c>
    </row>
    <row r="1198" spans="2:65" s="10" customFormat="1" ht="29.9" customHeight="1">
      <c r="B1198" s="141"/>
      <c r="D1198" s="142" t="s">
        <v>71</v>
      </c>
      <c r="E1198" s="151" t="s">
        <v>1558</v>
      </c>
      <c r="F1198" s="151" t="s">
        <v>1559</v>
      </c>
      <c r="J1198" s="152">
        <f>BK1198</f>
        <v>0</v>
      </c>
      <c r="L1198" s="141"/>
      <c r="M1198" s="145"/>
      <c r="N1198" s="146"/>
      <c r="O1198" s="146"/>
      <c r="P1198" s="147">
        <f>SUM(P1199:P1220)</f>
        <v>15.644580000000001</v>
      </c>
      <c r="Q1198" s="146"/>
      <c r="R1198" s="147">
        <f>SUM(R1199:R1220)</f>
        <v>5.2074102000000004E-2</v>
      </c>
      <c r="S1198" s="146"/>
      <c r="T1198" s="148">
        <f>SUM(T1199:T1220)</f>
        <v>0</v>
      </c>
      <c r="AR1198" s="142" t="s">
        <v>80</v>
      </c>
      <c r="AT1198" s="149" t="s">
        <v>71</v>
      </c>
      <c r="AU1198" s="149" t="s">
        <v>77</v>
      </c>
      <c r="AY1198" s="142" t="s">
        <v>145</v>
      </c>
      <c r="BK1198" s="150">
        <f>SUM(BK1199:BK1220)</f>
        <v>0</v>
      </c>
    </row>
    <row r="1199" spans="2:65" s="1" customFormat="1" ht="34.25" customHeight="1">
      <c r="B1199" s="153"/>
      <c r="C1199" s="154" t="s">
        <v>1560</v>
      </c>
      <c r="D1199" s="154" t="s">
        <v>150</v>
      </c>
      <c r="E1199" s="155" t="s">
        <v>1561</v>
      </c>
      <c r="F1199" s="156" t="s">
        <v>1562</v>
      </c>
      <c r="G1199" s="157" t="s">
        <v>195</v>
      </c>
      <c r="H1199" s="158">
        <v>111.747</v>
      </c>
      <c r="I1199" s="159">
        <v>0</v>
      </c>
      <c r="J1199" s="159">
        <f>ROUND(I1199*H1199,2)</f>
        <v>0</v>
      </c>
      <c r="K1199" s="156" t="s">
        <v>1812</v>
      </c>
      <c r="L1199" s="39"/>
      <c r="M1199" s="160" t="s">
        <v>5</v>
      </c>
      <c r="N1199" s="161" t="s">
        <v>43</v>
      </c>
      <c r="O1199" s="162">
        <v>0.105</v>
      </c>
      <c r="P1199" s="162">
        <f>O1199*H1199</f>
        <v>11.733435</v>
      </c>
      <c r="Q1199" s="162">
        <v>2.6600000000000001E-4</v>
      </c>
      <c r="R1199" s="162">
        <f>Q1199*H1199</f>
        <v>2.9724702000000002E-2</v>
      </c>
      <c r="S1199" s="162">
        <v>0</v>
      </c>
      <c r="T1199" s="163">
        <f>S1199*H1199</f>
        <v>0</v>
      </c>
      <c r="AR1199" s="24" t="s">
        <v>233</v>
      </c>
      <c r="AT1199" s="24" t="s">
        <v>150</v>
      </c>
      <c r="AU1199" s="24" t="s">
        <v>80</v>
      </c>
      <c r="AY1199" s="24" t="s">
        <v>145</v>
      </c>
      <c r="BE1199" s="164">
        <f>IF(N1199="základní",J1199,0)</f>
        <v>0</v>
      </c>
      <c r="BF1199" s="164">
        <f>IF(N1199="snížená",J1199,0)</f>
        <v>0</v>
      </c>
      <c r="BG1199" s="164">
        <f>IF(N1199="zákl. přenesená",J1199,0)</f>
        <v>0</v>
      </c>
      <c r="BH1199" s="164">
        <f>IF(N1199="sníž. přenesená",J1199,0)</f>
        <v>0</v>
      </c>
      <c r="BI1199" s="164">
        <f>IF(N1199="nulová",J1199,0)</f>
        <v>0</v>
      </c>
      <c r="BJ1199" s="24" t="s">
        <v>77</v>
      </c>
      <c r="BK1199" s="164">
        <f>ROUND(I1199*H1199,2)</f>
        <v>0</v>
      </c>
      <c r="BL1199" s="24" t="s">
        <v>233</v>
      </c>
      <c r="BM1199" s="24" t="s">
        <v>1563</v>
      </c>
    </row>
    <row r="1200" spans="2:65" s="11" customFormat="1">
      <c r="B1200" s="165"/>
      <c r="D1200" s="166" t="s">
        <v>157</v>
      </c>
      <c r="E1200" s="167" t="s">
        <v>5</v>
      </c>
      <c r="F1200" s="168" t="s">
        <v>395</v>
      </c>
      <c r="H1200" s="169">
        <v>6.9</v>
      </c>
      <c r="L1200" s="165"/>
      <c r="M1200" s="170"/>
      <c r="N1200" s="171"/>
      <c r="O1200" s="171"/>
      <c r="P1200" s="171"/>
      <c r="Q1200" s="171"/>
      <c r="R1200" s="171"/>
      <c r="S1200" s="171"/>
      <c r="T1200" s="172"/>
      <c r="AT1200" s="167" t="s">
        <v>157</v>
      </c>
      <c r="AU1200" s="167" t="s">
        <v>80</v>
      </c>
      <c r="AV1200" s="11" t="s">
        <v>80</v>
      </c>
      <c r="AW1200" s="11" t="s">
        <v>35</v>
      </c>
      <c r="AX1200" s="11" t="s">
        <v>72</v>
      </c>
      <c r="AY1200" s="167" t="s">
        <v>145</v>
      </c>
    </row>
    <row r="1201" spans="2:51" s="11" customFormat="1">
      <c r="B1201" s="165"/>
      <c r="D1201" s="166" t="s">
        <v>157</v>
      </c>
      <c r="E1201" s="167" t="s">
        <v>5</v>
      </c>
      <c r="F1201" s="168" t="s">
        <v>396</v>
      </c>
      <c r="H1201" s="169">
        <v>64.349999999999994</v>
      </c>
      <c r="L1201" s="165"/>
      <c r="M1201" s="170"/>
      <c r="N1201" s="171"/>
      <c r="O1201" s="171"/>
      <c r="P1201" s="171"/>
      <c r="Q1201" s="171"/>
      <c r="R1201" s="171"/>
      <c r="S1201" s="171"/>
      <c r="T1201" s="172"/>
      <c r="AT1201" s="167" t="s">
        <v>157</v>
      </c>
      <c r="AU1201" s="167" t="s">
        <v>80</v>
      </c>
      <c r="AV1201" s="11" t="s">
        <v>80</v>
      </c>
      <c r="AW1201" s="11" t="s">
        <v>35</v>
      </c>
      <c r="AX1201" s="11" t="s">
        <v>72</v>
      </c>
      <c r="AY1201" s="167" t="s">
        <v>145</v>
      </c>
    </row>
    <row r="1202" spans="2:51" s="11" customFormat="1">
      <c r="B1202" s="165"/>
      <c r="D1202" s="166" t="s">
        <v>157</v>
      </c>
      <c r="E1202" s="167" t="s">
        <v>5</v>
      </c>
      <c r="F1202" s="168" t="s">
        <v>397</v>
      </c>
      <c r="H1202" s="169">
        <v>5.28</v>
      </c>
      <c r="L1202" s="165"/>
      <c r="M1202" s="170"/>
      <c r="N1202" s="171"/>
      <c r="O1202" s="171"/>
      <c r="P1202" s="171"/>
      <c r="Q1202" s="171"/>
      <c r="R1202" s="171"/>
      <c r="S1202" s="171"/>
      <c r="T1202" s="172"/>
      <c r="AT1202" s="167" t="s">
        <v>157</v>
      </c>
      <c r="AU1202" s="167" t="s">
        <v>80</v>
      </c>
      <c r="AV1202" s="11" t="s">
        <v>80</v>
      </c>
      <c r="AW1202" s="11" t="s">
        <v>35</v>
      </c>
      <c r="AX1202" s="11" t="s">
        <v>72</v>
      </c>
      <c r="AY1202" s="167" t="s">
        <v>145</v>
      </c>
    </row>
    <row r="1203" spans="2:51" s="11" customFormat="1">
      <c r="B1203" s="165"/>
      <c r="D1203" s="166" t="s">
        <v>157</v>
      </c>
      <c r="E1203" s="167" t="s">
        <v>5</v>
      </c>
      <c r="F1203" s="168" t="s">
        <v>398</v>
      </c>
      <c r="H1203" s="169">
        <v>4.0759999999999996</v>
      </c>
      <c r="L1203" s="165"/>
      <c r="M1203" s="170"/>
      <c r="N1203" s="171"/>
      <c r="O1203" s="171"/>
      <c r="P1203" s="171"/>
      <c r="Q1203" s="171"/>
      <c r="R1203" s="171"/>
      <c r="S1203" s="171"/>
      <c r="T1203" s="172"/>
      <c r="AT1203" s="167" t="s">
        <v>157</v>
      </c>
      <c r="AU1203" s="167" t="s">
        <v>80</v>
      </c>
      <c r="AV1203" s="11" t="s">
        <v>80</v>
      </c>
      <c r="AW1203" s="11" t="s">
        <v>35</v>
      </c>
      <c r="AX1203" s="11" t="s">
        <v>72</v>
      </c>
      <c r="AY1203" s="167" t="s">
        <v>145</v>
      </c>
    </row>
    <row r="1204" spans="2:51" s="11" customFormat="1">
      <c r="B1204" s="165"/>
      <c r="D1204" s="166" t="s">
        <v>157</v>
      </c>
      <c r="E1204" s="167" t="s">
        <v>5</v>
      </c>
      <c r="F1204" s="168" t="s">
        <v>399</v>
      </c>
      <c r="H1204" s="169">
        <v>3.6</v>
      </c>
      <c r="L1204" s="165"/>
      <c r="M1204" s="170"/>
      <c r="N1204" s="171"/>
      <c r="O1204" s="171"/>
      <c r="P1204" s="171"/>
      <c r="Q1204" s="171"/>
      <c r="R1204" s="171"/>
      <c r="S1204" s="171"/>
      <c r="T1204" s="172"/>
      <c r="AT1204" s="167" t="s">
        <v>157</v>
      </c>
      <c r="AU1204" s="167" t="s">
        <v>80</v>
      </c>
      <c r="AV1204" s="11" t="s">
        <v>80</v>
      </c>
      <c r="AW1204" s="11" t="s">
        <v>35</v>
      </c>
      <c r="AX1204" s="11" t="s">
        <v>72</v>
      </c>
      <c r="AY1204" s="167" t="s">
        <v>145</v>
      </c>
    </row>
    <row r="1205" spans="2:51" s="11" customFormat="1">
      <c r="B1205" s="165"/>
      <c r="D1205" s="166" t="s">
        <v>157</v>
      </c>
      <c r="E1205" s="167" t="s">
        <v>5</v>
      </c>
      <c r="F1205" s="168" t="s">
        <v>400</v>
      </c>
      <c r="H1205" s="169">
        <v>2.88</v>
      </c>
      <c r="L1205" s="165"/>
      <c r="M1205" s="170"/>
      <c r="N1205" s="171"/>
      <c r="O1205" s="171"/>
      <c r="P1205" s="171"/>
      <c r="Q1205" s="171"/>
      <c r="R1205" s="171"/>
      <c r="S1205" s="171"/>
      <c r="T1205" s="172"/>
      <c r="AT1205" s="167" t="s">
        <v>157</v>
      </c>
      <c r="AU1205" s="167" t="s">
        <v>80</v>
      </c>
      <c r="AV1205" s="11" t="s">
        <v>80</v>
      </c>
      <c r="AW1205" s="11" t="s">
        <v>35</v>
      </c>
      <c r="AX1205" s="11" t="s">
        <v>72</v>
      </c>
      <c r="AY1205" s="167" t="s">
        <v>145</v>
      </c>
    </row>
    <row r="1206" spans="2:51" s="11" customFormat="1">
      <c r="B1206" s="165"/>
      <c r="D1206" s="166" t="s">
        <v>157</v>
      </c>
      <c r="E1206" s="167" t="s">
        <v>5</v>
      </c>
      <c r="F1206" s="168" t="s">
        <v>401</v>
      </c>
      <c r="H1206" s="169">
        <v>0.84</v>
      </c>
      <c r="L1206" s="165"/>
      <c r="M1206" s="170"/>
      <c r="N1206" s="171"/>
      <c r="O1206" s="171"/>
      <c r="P1206" s="171"/>
      <c r="Q1206" s="171"/>
      <c r="R1206" s="171"/>
      <c r="S1206" s="171"/>
      <c r="T1206" s="172"/>
      <c r="AT1206" s="167" t="s">
        <v>157</v>
      </c>
      <c r="AU1206" s="167" t="s">
        <v>80</v>
      </c>
      <c r="AV1206" s="11" t="s">
        <v>80</v>
      </c>
      <c r="AW1206" s="11" t="s">
        <v>35</v>
      </c>
      <c r="AX1206" s="11" t="s">
        <v>72</v>
      </c>
      <c r="AY1206" s="167" t="s">
        <v>145</v>
      </c>
    </row>
    <row r="1207" spans="2:51" s="11" customFormat="1">
      <c r="B1207" s="165"/>
      <c r="D1207" s="166" t="s">
        <v>157</v>
      </c>
      <c r="E1207" s="167" t="s">
        <v>5</v>
      </c>
      <c r="F1207" s="168" t="s">
        <v>402</v>
      </c>
      <c r="H1207" s="169">
        <v>5.34</v>
      </c>
      <c r="L1207" s="165"/>
      <c r="M1207" s="170"/>
      <c r="N1207" s="171"/>
      <c r="O1207" s="171"/>
      <c r="P1207" s="171"/>
      <c r="Q1207" s="171"/>
      <c r="R1207" s="171"/>
      <c r="S1207" s="171"/>
      <c r="T1207" s="172"/>
      <c r="AT1207" s="167" t="s">
        <v>157</v>
      </c>
      <c r="AU1207" s="167" t="s">
        <v>80</v>
      </c>
      <c r="AV1207" s="11" t="s">
        <v>80</v>
      </c>
      <c r="AW1207" s="11" t="s">
        <v>35</v>
      </c>
      <c r="AX1207" s="11" t="s">
        <v>72</v>
      </c>
      <c r="AY1207" s="167" t="s">
        <v>145</v>
      </c>
    </row>
    <row r="1208" spans="2:51" s="11" customFormat="1">
      <c r="B1208" s="165"/>
      <c r="D1208" s="166" t="s">
        <v>157</v>
      </c>
      <c r="E1208" s="167" t="s">
        <v>5</v>
      </c>
      <c r="F1208" s="168" t="s">
        <v>403</v>
      </c>
      <c r="H1208" s="169">
        <v>1.33</v>
      </c>
      <c r="L1208" s="165"/>
      <c r="M1208" s="170"/>
      <c r="N1208" s="171"/>
      <c r="O1208" s="171"/>
      <c r="P1208" s="171"/>
      <c r="Q1208" s="171"/>
      <c r="R1208" s="171"/>
      <c r="S1208" s="171"/>
      <c r="T1208" s="172"/>
      <c r="AT1208" s="167" t="s">
        <v>157</v>
      </c>
      <c r="AU1208" s="167" t="s">
        <v>80</v>
      </c>
      <c r="AV1208" s="11" t="s">
        <v>80</v>
      </c>
      <c r="AW1208" s="11" t="s">
        <v>35</v>
      </c>
      <c r="AX1208" s="11" t="s">
        <v>72</v>
      </c>
      <c r="AY1208" s="167" t="s">
        <v>145</v>
      </c>
    </row>
    <row r="1209" spans="2:51" s="11" customFormat="1">
      <c r="B1209" s="165"/>
      <c r="D1209" s="166" t="s">
        <v>157</v>
      </c>
      <c r="E1209" s="167" t="s">
        <v>5</v>
      </c>
      <c r="F1209" s="168" t="s">
        <v>404</v>
      </c>
      <c r="H1209" s="169">
        <v>1.71</v>
      </c>
      <c r="L1209" s="165"/>
      <c r="M1209" s="170"/>
      <c r="N1209" s="171"/>
      <c r="O1209" s="171"/>
      <c r="P1209" s="171"/>
      <c r="Q1209" s="171"/>
      <c r="R1209" s="171"/>
      <c r="S1209" s="171"/>
      <c r="T1209" s="172"/>
      <c r="AT1209" s="167" t="s">
        <v>157</v>
      </c>
      <c r="AU1209" s="167" t="s">
        <v>80</v>
      </c>
      <c r="AV1209" s="11" t="s">
        <v>80</v>
      </c>
      <c r="AW1209" s="11" t="s">
        <v>35</v>
      </c>
      <c r="AX1209" s="11" t="s">
        <v>72</v>
      </c>
      <c r="AY1209" s="167" t="s">
        <v>145</v>
      </c>
    </row>
    <row r="1210" spans="2:51" s="11" customFormat="1">
      <c r="B1210" s="165"/>
      <c r="D1210" s="166" t="s">
        <v>157</v>
      </c>
      <c r="E1210" s="167" t="s">
        <v>5</v>
      </c>
      <c r="F1210" s="168" t="s">
        <v>405</v>
      </c>
      <c r="H1210" s="169">
        <v>1.236</v>
      </c>
      <c r="L1210" s="165"/>
      <c r="M1210" s="170"/>
      <c r="N1210" s="171"/>
      <c r="O1210" s="171"/>
      <c r="P1210" s="171"/>
      <c r="Q1210" s="171"/>
      <c r="R1210" s="171"/>
      <c r="S1210" s="171"/>
      <c r="T1210" s="172"/>
      <c r="AT1210" s="167" t="s">
        <v>157</v>
      </c>
      <c r="AU1210" s="167" t="s">
        <v>80</v>
      </c>
      <c r="AV1210" s="11" t="s">
        <v>80</v>
      </c>
      <c r="AW1210" s="11" t="s">
        <v>35</v>
      </c>
      <c r="AX1210" s="11" t="s">
        <v>72</v>
      </c>
      <c r="AY1210" s="167" t="s">
        <v>145</v>
      </c>
    </row>
    <row r="1211" spans="2:51" s="11" customFormat="1">
      <c r="B1211" s="165"/>
      <c r="D1211" s="166" t="s">
        <v>157</v>
      </c>
      <c r="E1211" s="167" t="s">
        <v>5</v>
      </c>
      <c r="F1211" s="168" t="s">
        <v>406</v>
      </c>
      <c r="H1211" s="169">
        <v>2.5</v>
      </c>
      <c r="L1211" s="165"/>
      <c r="M1211" s="170"/>
      <c r="N1211" s="171"/>
      <c r="O1211" s="171"/>
      <c r="P1211" s="171"/>
      <c r="Q1211" s="171"/>
      <c r="R1211" s="171"/>
      <c r="S1211" s="171"/>
      <c r="T1211" s="172"/>
      <c r="AT1211" s="167" t="s">
        <v>157</v>
      </c>
      <c r="AU1211" s="167" t="s">
        <v>80</v>
      </c>
      <c r="AV1211" s="11" t="s">
        <v>80</v>
      </c>
      <c r="AW1211" s="11" t="s">
        <v>35</v>
      </c>
      <c r="AX1211" s="11" t="s">
        <v>72</v>
      </c>
      <c r="AY1211" s="167" t="s">
        <v>145</v>
      </c>
    </row>
    <row r="1212" spans="2:51" s="11" customFormat="1">
      <c r="B1212" s="165"/>
      <c r="D1212" s="166" t="s">
        <v>157</v>
      </c>
      <c r="E1212" s="167" t="s">
        <v>5</v>
      </c>
      <c r="F1212" s="168" t="s">
        <v>407</v>
      </c>
      <c r="H1212" s="169">
        <v>1.6020000000000001</v>
      </c>
      <c r="L1212" s="165"/>
      <c r="M1212" s="170"/>
      <c r="N1212" s="171"/>
      <c r="O1212" s="171"/>
      <c r="P1212" s="171"/>
      <c r="Q1212" s="171"/>
      <c r="R1212" s="171"/>
      <c r="S1212" s="171"/>
      <c r="T1212" s="172"/>
      <c r="AT1212" s="167" t="s">
        <v>157</v>
      </c>
      <c r="AU1212" s="167" t="s">
        <v>80</v>
      </c>
      <c r="AV1212" s="11" t="s">
        <v>80</v>
      </c>
      <c r="AW1212" s="11" t="s">
        <v>35</v>
      </c>
      <c r="AX1212" s="11" t="s">
        <v>72</v>
      </c>
      <c r="AY1212" s="167" t="s">
        <v>145</v>
      </c>
    </row>
    <row r="1213" spans="2:51" s="12" customFormat="1">
      <c r="B1213" s="173"/>
      <c r="D1213" s="166" t="s">
        <v>157</v>
      </c>
      <c r="E1213" s="174" t="s">
        <v>5</v>
      </c>
      <c r="F1213" s="175" t="s">
        <v>1564</v>
      </c>
      <c r="H1213" s="176">
        <v>101.64400000000001</v>
      </c>
      <c r="L1213" s="173"/>
      <c r="M1213" s="177"/>
      <c r="N1213" s="178"/>
      <c r="O1213" s="178"/>
      <c r="P1213" s="178"/>
      <c r="Q1213" s="178"/>
      <c r="R1213" s="178"/>
      <c r="S1213" s="178"/>
      <c r="T1213" s="179"/>
      <c r="AT1213" s="174" t="s">
        <v>157</v>
      </c>
      <c r="AU1213" s="174" t="s">
        <v>80</v>
      </c>
      <c r="AV1213" s="12" t="s">
        <v>146</v>
      </c>
      <c r="AW1213" s="12" t="s">
        <v>35</v>
      </c>
      <c r="AX1213" s="12" t="s">
        <v>72</v>
      </c>
      <c r="AY1213" s="174" t="s">
        <v>145</v>
      </c>
    </row>
    <row r="1214" spans="2:51" s="11" customFormat="1">
      <c r="B1214" s="165"/>
      <c r="D1214" s="166" t="s">
        <v>157</v>
      </c>
      <c r="E1214" s="167" t="s">
        <v>5</v>
      </c>
      <c r="F1214" s="168" t="s">
        <v>355</v>
      </c>
      <c r="H1214" s="169">
        <v>3.5779999999999998</v>
      </c>
      <c r="L1214" s="165"/>
      <c r="M1214" s="170"/>
      <c r="N1214" s="171"/>
      <c r="O1214" s="171"/>
      <c r="P1214" s="171"/>
      <c r="Q1214" s="171"/>
      <c r="R1214" s="171"/>
      <c r="S1214" s="171"/>
      <c r="T1214" s="172"/>
      <c r="AT1214" s="167" t="s">
        <v>157</v>
      </c>
      <c r="AU1214" s="167" t="s">
        <v>80</v>
      </c>
      <c r="AV1214" s="11" t="s">
        <v>80</v>
      </c>
      <c r="AW1214" s="11" t="s">
        <v>35</v>
      </c>
      <c r="AX1214" s="11" t="s">
        <v>72</v>
      </c>
      <c r="AY1214" s="167" t="s">
        <v>145</v>
      </c>
    </row>
    <row r="1215" spans="2:51" s="11" customFormat="1">
      <c r="B1215" s="165"/>
      <c r="D1215" s="166" t="s">
        <v>157</v>
      </c>
      <c r="E1215" s="167" t="s">
        <v>5</v>
      </c>
      <c r="F1215" s="168" t="s">
        <v>371</v>
      </c>
      <c r="H1215" s="169">
        <v>0.81</v>
      </c>
      <c r="L1215" s="165"/>
      <c r="M1215" s="170"/>
      <c r="N1215" s="171"/>
      <c r="O1215" s="171"/>
      <c r="P1215" s="171"/>
      <c r="Q1215" s="171"/>
      <c r="R1215" s="171"/>
      <c r="S1215" s="171"/>
      <c r="T1215" s="172"/>
      <c r="AT1215" s="167" t="s">
        <v>157</v>
      </c>
      <c r="AU1215" s="167" t="s">
        <v>80</v>
      </c>
      <c r="AV1215" s="11" t="s">
        <v>80</v>
      </c>
      <c r="AW1215" s="11" t="s">
        <v>35</v>
      </c>
      <c r="AX1215" s="11" t="s">
        <v>72</v>
      </c>
      <c r="AY1215" s="167" t="s">
        <v>145</v>
      </c>
    </row>
    <row r="1216" spans="2:51" s="11" customFormat="1">
      <c r="B1216" s="165"/>
      <c r="D1216" s="166" t="s">
        <v>157</v>
      </c>
      <c r="E1216" s="167" t="s">
        <v>5</v>
      </c>
      <c r="F1216" s="168" t="s">
        <v>372</v>
      </c>
      <c r="H1216" s="169">
        <v>3.24</v>
      </c>
      <c r="L1216" s="165"/>
      <c r="M1216" s="170"/>
      <c r="N1216" s="171"/>
      <c r="O1216" s="171"/>
      <c r="P1216" s="171"/>
      <c r="Q1216" s="171"/>
      <c r="R1216" s="171"/>
      <c r="S1216" s="171"/>
      <c r="T1216" s="172"/>
      <c r="AT1216" s="167" t="s">
        <v>157</v>
      </c>
      <c r="AU1216" s="167" t="s">
        <v>80</v>
      </c>
      <c r="AV1216" s="11" t="s">
        <v>80</v>
      </c>
      <c r="AW1216" s="11" t="s">
        <v>35</v>
      </c>
      <c r="AX1216" s="11" t="s">
        <v>72</v>
      </c>
      <c r="AY1216" s="167" t="s">
        <v>145</v>
      </c>
    </row>
    <row r="1217" spans="2:65" s="11" customFormat="1">
      <c r="B1217" s="165"/>
      <c r="D1217" s="166" t="s">
        <v>157</v>
      </c>
      <c r="E1217" s="167" t="s">
        <v>5</v>
      </c>
      <c r="F1217" s="168" t="s">
        <v>373</v>
      </c>
      <c r="H1217" s="169">
        <v>2.4750000000000001</v>
      </c>
      <c r="L1217" s="165"/>
      <c r="M1217" s="170"/>
      <c r="N1217" s="171"/>
      <c r="O1217" s="171"/>
      <c r="P1217" s="171"/>
      <c r="Q1217" s="171"/>
      <c r="R1217" s="171"/>
      <c r="S1217" s="171"/>
      <c r="T1217" s="172"/>
      <c r="AT1217" s="167" t="s">
        <v>157</v>
      </c>
      <c r="AU1217" s="167" t="s">
        <v>80</v>
      </c>
      <c r="AV1217" s="11" t="s">
        <v>80</v>
      </c>
      <c r="AW1217" s="11" t="s">
        <v>35</v>
      </c>
      <c r="AX1217" s="11" t="s">
        <v>72</v>
      </c>
      <c r="AY1217" s="167" t="s">
        <v>145</v>
      </c>
    </row>
    <row r="1218" spans="2:65" s="12" customFormat="1">
      <c r="B1218" s="173"/>
      <c r="D1218" s="166" t="s">
        <v>157</v>
      </c>
      <c r="E1218" s="174" t="s">
        <v>5</v>
      </c>
      <c r="F1218" s="175" t="s">
        <v>1565</v>
      </c>
      <c r="H1218" s="176">
        <v>10.103</v>
      </c>
      <c r="L1218" s="173"/>
      <c r="M1218" s="177"/>
      <c r="N1218" s="178"/>
      <c r="O1218" s="178"/>
      <c r="P1218" s="178"/>
      <c r="Q1218" s="178"/>
      <c r="R1218" s="178"/>
      <c r="S1218" s="178"/>
      <c r="T1218" s="179"/>
      <c r="AT1218" s="174" t="s">
        <v>157</v>
      </c>
      <c r="AU1218" s="174" t="s">
        <v>80</v>
      </c>
      <c r="AV1218" s="12" t="s">
        <v>146</v>
      </c>
      <c r="AW1218" s="12" t="s">
        <v>35</v>
      </c>
      <c r="AX1218" s="12" t="s">
        <v>72</v>
      </c>
      <c r="AY1218" s="174" t="s">
        <v>145</v>
      </c>
    </row>
    <row r="1219" spans="2:65" s="13" customFormat="1">
      <c r="B1219" s="180"/>
      <c r="D1219" s="166" t="s">
        <v>157</v>
      </c>
      <c r="E1219" s="181" t="s">
        <v>5</v>
      </c>
      <c r="F1219" s="182" t="s">
        <v>160</v>
      </c>
      <c r="H1219" s="183">
        <v>111.747</v>
      </c>
      <c r="L1219" s="180"/>
      <c r="M1219" s="184"/>
      <c r="N1219" s="185"/>
      <c r="O1219" s="185"/>
      <c r="P1219" s="185"/>
      <c r="Q1219" s="185"/>
      <c r="R1219" s="185"/>
      <c r="S1219" s="185"/>
      <c r="T1219" s="186"/>
      <c r="AT1219" s="181" t="s">
        <v>157</v>
      </c>
      <c r="AU1219" s="181" t="s">
        <v>80</v>
      </c>
      <c r="AV1219" s="13" t="s">
        <v>155</v>
      </c>
      <c r="AW1219" s="13" t="s">
        <v>35</v>
      </c>
      <c r="AX1219" s="13" t="s">
        <v>77</v>
      </c>
      <c r="AY1219" s="181" t="s">
        <v>145</v>
      </c>
    </row>
    <row r="1220" spans="2:65" s="1" customFormat="1" ht="22.75" customHeight="1">
      <c r="B1220" s="153"/>
      <c r="C1220" s="154" t="s">
        <v>1566</v>
      </c>
      <c r="D1220" s="154" t="s">
        <v>150</v>
      </c>
      <c r="E1220" s="155" t="s">
        <v>1567</v>
      </c>
      <c r="F1220" s="156" t="s">
        <v>1568</v>
      </c>
      <c r="G1220" s="157" t="s">
        <v>195</v>
      </c>
      <c r="H1220" s="158">
        <v>111.747</v>
      </c>
      <c r="I1220" s="159">
        <v>0</v>
      </c>
      <c r="J1220" s="159">
        <f>ROUND(I1220*H1220,2)</f>
        <v>0</v>
      </c>
      <c r="K1220" s="156" t="s">
        <v>1812</v>
      </c>
      <c r="L1220" s="39"/>
      <c r="M1220" s="160" t="s">
        <v>5</v>
      </c>
      <c r="N1220" s="161" t="s">
        <v>43</v>
      </c>
      <c r="O1220" s="162">
        <v>3.5000000000000003E-2</v>
      </c>
      <c r="P1220" s="162">
        <f>O1220*H1220</f>
        <v>3.9111450000000003</v>
      </c>
      <c r="Q1220" s="162">
        <v>2.0000000000000001E-4</v>
      </c>
      <c r="R1220" s="162">
        <f>Q1220*H1220</f>
        <v>2.2349400000000002E-2</v>
      </c>
      <c r="S1220" s="162">
        <v>0</v>
      </c>
      <c r="T1220" s="163">
        <f>S1220*H1220</f>
        <v>0</v>
      </c>
      <c r="AR1220" s="24" t="s">
        <v>233</v>
      </c>
      <c r="AT1220" s="24" t="s">
        <v>150</v>
      </c>
      <c r="AU1220" s="24" t="s">
        <v>80</v>
      </c>
      <c r="AY1220" s="24" t="s">
        <v>145</v>
      </c>
      <c r="BE1220" s="164">
        <f>IF(N1220="základní",J1220,0)</f>
        <v>0</v>
      </c>
      <c r="BF1220" s="164">
        <f>IF(N1220="snížená",J1220,0)</f>
        <v>0</v>
      </c>
      <c r="BG1220" s="164">
        <f>IF(N1220="zákl. přenesená",J1220,0)</f>
        <v>0</v>
      </c>
      <c r="BH1220" s="164">
        <f>IF(N1220="sníž. přenesená",J1220,0)</f>
        <v>0</v>
      </c>
      <c r="BI1220" s="164">
        <f>IF(N1220="nulová",J1220,0)</f>
        <v>0</v>
      </c>
      <c r="BJ1220" s="24" t="s">
        <v>77</v>
      </c>
      <c r="BK1220" s="164">
        <f>ROUND(I1220*H1220,2)</f>
        <v>0</v>
      </c>
      <c r="BL1220" s="24" t="s">
        <v>233</v>
      </c>
      <c r="BM1220" s="24" t="s">
        <v>1569</v>
      </c>
    </row>
    <row r="1221" spans="2:65" s="10" customFormat="1" ht="29.9" customHeight="1">
      <c r="B1221" s="141"/>
      <c r="D1221" s="142" t="s">
        <v>71</v>
      </c>
      <c r="E1221" s="151" t="s">
        <v>1570</v>
      </c>
      <c r="F1221" s="151" t="s">
        <v>1571</v>
      </c>
      <c r="J1221" s="152">
        <f>BK1221</f>
        <v>0</v>
      </c>
      <c r="L1221" s="141"/>
      <c r="M1221" s="145"/>
      <c r="N1221" s="146"/>
      <c r="O1221" s="146"/>
      <c r="P1221" s="147">
        <f>SUM(P1222:P1226)</f>
        <v>67.283382000000003</v>
      </c>
      <c r="Q1221" s="146"/>
      <c r="R1221" s="147">
        <f>SUM(R1222:R1226)</f>
        <v>0.2258685</v>
      </c>
      <c r="S1221" s="146"/>
      <c r="T1221" s="148">
        <f>SUM(T1222:T1226)</f>
        <v>0</v>
      </c>
      <c r="AR1221" s="142" t="s">
        <v>80</v>
      </c>
      <c r="AT1221" s="149" t="s">
        <v>71</v>
      </c>
      <c r="AU1221" s="149" t="s">
        <v>77</v>
      </c>
      <c r="AY1221" s="142" t="s">
        <v>145</v>
      </c>
      <c r="BK1221" s="150">
        <f>SUM(BK1222:BK1226)</f>
        <v>0</v>
      </c>
    </row>
    <row r="1222" spans="2:65" s="1" customFormat="1" ht="22.75" customHeight="1">
      <c r="B1222" s="153"/>
      <c r="C1222" s="154" t="s">
        <v>1572</v>
      </c>
      <c r="D1222" s="154" t="s">
        <v>150</v>
      </c>
      <c r="E1222" s="155" t="s">
        <v>1573</v>
      </c>
      <c r="F1222" s="156" t="s">
        <v>1574</v>
      </c>
      <c r="G1222" s="157" t="s">
        <v>195</v>
      </c>
      <c r="H1222" s="158">
        <v>157.94999999999999</v>
      </c>
      <c r="I1222" s="159">
        <v>0</v>
      </c>
      <c r="J1222" s="159">
        <f>ROUND(I1222*H1222,2)</f>
        <v>0</v>
      </c>
      <c r="K1222" s="156" t="s">
        <v>1812</v>
      </c>
      <c r="L1222" s="39"/>
      <c r="M1222" s="160" t="s">
        <v>5</v>
      </c>
      <c r="N1222" s="161" t="s">
        <v>43</v>
      </c>
      <c r="O1222" s="162">
        <v>0.42299999999999999</v>
      </c>
      <c r="P1222" s="162">
        <f>O1222*H1222</f>
        <v>66.812849999999997</v>
      </c>
      <c r="Q1222" s="162">
        <v>0</v>
      </c>
      <c r="R1222" s="162">
        <f>Q1222*H1222</f>
        <v>0</v>
      </c>
      <c r="S1222" s="162">
        <v>0</v>
      </c>
      <c r="T1222" s="163">
        <f>S1222*H1222</f>
        <v>0</v>
      </c>
      <c r="AR1222" s="24" t="s">
        <v>233</v>
      </c>
      <c r="AT1222" s="24" t="s">
        <v>150</v>
      </c>
      <c r="AU1222" s="24" t="s">
        <v>80</v>
      </c>
      <c r="AY1222" s="24" t="s">
        <v>145</v>
      </c>
      <c r="BE1222" s="164">
        <f>IF(N1222="základní",J1222,0)</f>
        <v>0</v>
      </c>
      <c r="BF1222" s="164">
        <f>IF(N1222="snížená",J1222,0)</f>
        <v>0</v>
      </c>
      <c r="BG1222" s="164">
        <f>IF(N1222="zákl. přenesená",J1222,0)</f>
        <v>0</v>
      </c>
      <c r="BH1222" s="164">
        <f>IF(N1222="sníž. přenesená",J1222,0)</f>
        <v>0</v>
      </c>
      <c r="BI1222" s="164">
        <f>IF(N1222="nulová",J1222,0)</f>
        <v>0</v>
      </c>
      <c r="BJ1222" s="24" t="s">
        <v>77</v>
      </c>
      <c r="BK1222" s="164">
        <f>ROUND(I1222*H1222,2)</f>
        <v>0</v>
      </c>
      <c r="BL1222" s="24" t="s">
        <v>233</v>
      </c>
      <c r="BM1222" s="24" t="s">
        <v>1575</v>
      </c>
    </row>
    <row r="1223" spans="2:65" s="11" customFormat="1">
      <c r="B1223" s="165"/>
      <c r="D1223" s="166" t="s">
        <v>157</v>
      </c>
      <c r="E1223" s="167" t="s">
        <v>5</v>
      </c>
      <c r="F1223" s="168" t="s">
        <v>1576</v>
      </c>
      <c r="H1223" s="169">
        <v>157.94999999999999</v>
      </c>
      <c r="L1223" s="165"/>
      <c r="M1223" s="170"/>
      <c r="N1223" s="171"/>
      <c r="O1223" s="171"/>
      <c r="P1223" s="171"/>
      <c r="Q1223" s="171"/>
      <c r="R1223" s="171"/>
      <c r="S1223" s="171"/>
      <c r="T1223" s="172"/>
      <c r="AT1223" s="167" t="s">
        <v>157</v>
      </c>
      <c r="AU1223" s="167" t="s">
        <v>80</v>
      </c>
      <c r="AV1223" s="11" t="s">
        <v>80</v>
      </c>
      <c r="AW1223" s="11" t="s">
        <v>35</v>
      </c>
      <c r="AX1223" s="11" t="s">
        <v>77</v>
      </c>
      <c r="AY1223" s="167" t="s">
        <v>145</v>
      </c>
    </row>
    <row r="1224" spans="2:65" s="1" customFormat="1" ht="14.4" customHeight="1">
      <c r="B1224" s="153"/>
      <c r="C1224" s="187" t="s">
        <v>1577</v>
      </c>
      <c r="D1224" s="187" t="s">
        <v>250</v>
      </c>
      <c r="E1224" s="188" t="s">
        <v>1578</v>
      </c>
      <c r="F1224" s="189" t="s">
        <v>1579</v>
      </c>
      <c r="G1224" s="190" t="s">
        <v>195</v>
      </c>
      <c r="H1224" s="191">
        <v>173.745</v>
      </c>
      <c r="I1224" s="159">
        <v>0</v>
      </c>
      <c r="J1224" s="192">
        <f>ROUND(I1224*H1224,2)</f>
        <v>0</v>
      </c>
      <c r="K1224" s="156" t="s">
        <v>1812</v>
      </c>
      <c r="L1224" s="193"/>
      <c r="M1224" s="194" t="s">
        <v>5</v>
      </c>
      <c r="N1224" s="195" t="s">
        <v>43</v>
      </c>
      <c r="O1224" s="162">
        <v>0</v>
      </c>
      <c r="P1224" s="162">
        <f>O1224*H1224</f>
        <v>0</v>
      </c>
      <c r="Q1224" s="162">
        <v>1.2999999999999999E-3</v>
      </c>
      <c r="R1224" s="162">
        <f>Q1224*H1224</f>
        <v>0.2258685</v>
      </c>
      <c r="S1224" s="162">
        <v>0</v>
      </c>
      <c r="T1224" s="163">
        <f>S1224*H1224</f>
        <v>0</v>
      </c>
      <c r="AR1224" s="24" t="s">
        <v>322</v>
      </c>
      <c r="AT1224" s="24" t="s">
        <v>250</v>
      </c>
      <c r="AU1224" s="24" t="s">
        <v>80</v>
      </c>
      <c r="AY1224" s="24" t="s">
        <v>145</v>
      </c>
      <c r="BE1224" s="164">
        <f>IF(N1224="základní",J1224,0)</f>
        <v>0</v>
      </c>
      <c r="BF1224" s="164">
        <f>IF(N1224="snížená",J1224,0)</f>
        <v>0</v>
      </c>
      <c r="BG1224" s="164">
        <f>IF(N1224="zákl. přenesená",J1224,0)</f>
        <v>0</v>
      </c>
      <c r="BH1224" s="164">
        <f>IF(N1224="sníž. přenesená",J1224,0)</f>
        <v>0</v>
      </c>
      <c r="BI1224" s="164">
        <f>IF(N1224="nulová",J1224,0)</f>
        <v>0</v>
      </c>
      <c r="BJ1224" s="24" t="s">
        <v>77</v>
      </c>
      <c r="BK1224" s="164">
        <f>ROUND(I1224*H1224,2)</f>
        <v>0</v>
      </c>
      <c r="BL1224" s="24" t="s">
        <v>233</v>
      </c>
      <c r="BM1224" s="24" t="s">
        <v>1580</v>
      </c>
    </row>
    <row r="1225" spans="2:65" s="11" customFormat="1">
      <c r="B1225" s="165"/>
      <c r="D1225" s="166" t="s">
        <v>157</v>
      </c>
      <c r="E1225" s="167" t="s">
        <v>5</v>
      </c>
      <c r="F1225" s="168" t="s">
        <v>1581</v>
      </c>
      <c r="H1225" s="169">
        <v>173.745</v>
      </c>
      <c r="L1225" s="165"/>
      <c r="M1225" s="170"/>
      <c r="N1225" s="171"/>
      <c r="O1225" s="171"/>
      <c r="P1225" s="171"/>
      <c r="Q1225" s="171"/>
      <c r="R1225" s="171"/>
      <c r="S1225" s="171"/>
      <c r="T1225" s="172"/>
      <c r="AT1225" s="167" t="s">
        <v>157</v>
      </c>
      <c r="AU1225" s="167" t="s">
        <v>80</v>
      </c>
      <c r="AV1225" s="11" t="s">
        <v>80</v>
      </c>
      <c r="AW1225" s="11" t="s">
        <v>35</v>
      </c>
      <c r="AX1225" s="11" t="s">
        <v>77</v>
      </c>
      <c r="AY1225" s="167" t="s">
        <v>145</v>
      </c>
    </row>
    <row r="1226" spans="2:65" s="1" customFormat="1" ht="34.25" customHeight="1">
      <c r="B1226" s="153"/>
      <c r="C1226" s="154" t="s">
        <v>1582</v>
      </c>
      <c r="D1226" s="154" t="s">
        <v>150</v>
      </c>
      <c r="E1226" s="155" t="s">
        <v>1583</v>
      </c>
      <c r="F1226" s="156" t="s">
        <v>1584</v>
      </c>
      <c r="G1226" s="157" t="s">
        <v>290</v>
      </c>
      <c r="H1226" s="158">
        <v>0.22600000000000001</v>
      </c>
      <c r="I1226" s="159">
        <v>0</v>
      </c>
      <c r="J1226" s="159">
        <f>ROUND(I1226*H1226,2)</f>
        <v>0</v>
      </c>
      <c r="K1226" s="156" t="s">
        <v>1812</v>
      </c>
      <c r="L1226" s="39"/>
      <c r="M1226" s="160" t="s">
        <v>5</v>
      </c>
      <c r="N1226" s="161" t="s">
        <v>43</v>
      </c>
      <c r="O1226" s="162">
        <v>2.0819999999999999</v>
      </c>
      <c r="P1226" s="162">
        <f>O1226*H1226</f>
        <v>0.47053200000000001</v>
      </c>
      <c r="Q1226" s="162">
        <v>0</v>
      </c>
      <c r="R1226" s="162">
        <f>Q1226*H1226</f>
        <v>0</v>
      </c>
      <c r="S1226" s="162">
        <v>0</v>
      </c>
      <c r="T1226" s="163">
        <f>S1226*H1226</f>
        <v>0</v>
      </c>
      <c r="AR1226" s="24" t="s">
        <v>233</v>
      </c>
      <c r="AT1226" s="24" t="s">
        <v>150</v>
      </c>
      <c r="AU1226" s="24" t="s">
        <v>80</v>
      </c>
      <c r="AY1226" s="24" t="s">
        <v>145</v>
      </c>
      <c r="BE1226" s="164">
        <f>IF(N1226="základní",J1226,0)</f>
        <v>0</v>
      </c>
      <c r="BF1226" s="164">
        <f>IF(N1226="snížená",J1226,0)</f>
        <v>0</v>
      </c>
      <c r="BG1226" s="164">
        <f>IF(N1226="zákl. přenesená",J1226,0)</f>
        <v>0</v>
      </c>
      <c r="BH1226" s="164">
        <f>IF(N1226="sníž. přenesená",J1226,0)</f>
        <v>0</v>
      </c>
      <c r="BI1226" s="164">
        <f>IF(N1226="nulová",J1226,0)</f>
        <v>0</v>
      </c>
      <c r="BJ1226" s="24" t="s">
        <v>77</v>
      </c>
      <c r="BK1226" s="164">
        <f>ROUND(I1226*H1226,2)</f>
        <v>0</v>
      </c>
      <c r="BL1226" s="24" t="s">
        <v>233</v>
      </c>
      <c r="BM1226" s="24" t="s">
        <v>1585</v>
      </c>
    </row>
    <row r="1227" spans="2:65" s="10" customFormat="1" ht="29.9" customHeight="1">
      <c r="B1227" s="141"/>
      <c r="D1227" s="142" t="s">
        <v>71</v>
      </c>
      <c r="E1227" s="151" t="s">
        <v>1586</v>
      </c>
      <c r="F1227" s="151" t="s">
        <v>1587</v>
      </c>
      <c r="J1227" s="152">
        <f>BK1227</f>
        <v>0</v>
      </c>
      <c r="L1227" s="141"/>
      <c r="M1227" s="145"/>
      <c r="N1227" s="146"/>
      <c r="O1227" s="146"/>
      <c r="P1227" s="147">
        <f>SUM(P1228:P1232)</f>
        <v>23.186898000000003</v>
      </c>
      <c r="Q1227" s="146"/>
      <c r="R1227" s="147">
        <f>SUM(R1228:R1232)</f>
        <v>3.2076000000000001E-3</v>
      </c>
      <c r="S1227" s="146"/>
      <c r="T1227" s="148">
        <f>SUM(T1228:T1232)</f>
        <v>0</v>
      </c>
      <c r="AR1227" s="142" t="s">
        <v>80</v>
      </c>
      <c r="AT1227" s="149" t="s">
        <v>71</v>
      </c>
      <c r="AU1227" s="149" t="s">
        <v>77</v>
      </c>
      <c r="AY1227" s="142" t="s">
        <v>145</v>
      </c>
      <c r="BK1227" s="150">
        <f>SUM(BK1228:BK1232)</f>
        <v>0</v>
      </c>
    </row>
    <row r="1228" spans="2:65" s="1" customFormat="1" ht="14.4" customHeight="1">
      <c r="B1228" s="153"/>
      <c r="C1228" s="154" t="s">
        <v>1588</v>
      </c>
      <c r="D1228" s="154" t="s">
        <v>150</v>
      </c>
      <c r="E1228" s="155" t="s">
        <v>1589</v>
      </c>
      <c r="F1228" s="156" t="s">
        <v>1590</v>
      </c>
      <c r="G1228" s="157" t="s">
        <v>195</v>
      </c>
      <c r="H1228" s="158">
        <v>29.16</v>
      </c>
      <c r="I1228" s="159">
        <v>0</v>
      </c>
      <c r="J1228" s="159">
        <f>ROUND(I1228*H1228,2)</f>
        <v>0</v>
      </c>
      <c r="K1228" s="156" t="s">
        <v>1812</v>
      </c>
      <c r="L1228" s="39"/>
      <c r="M1228" s="160" t="s">
        <v>5</v>
      </c>
      <c r="N1228" s="161" t="s">
        <v>43</v>
      </c>
      <c r="O1228" s="162">
        <v>0.79500000000000004</v>
      </c>
      <c r="P1228" s="162">
        <f>O1228*H1228</f>
        <v>23.182200000000002</v>
      </c>
      <c r="Q1228" s="162">
        <v>0</v>
      </c>
      <c r="R1228" s="162">
        <f>Q1228*H1228</f>
        <v>0</v>
      </c>
      <c r="S1228" s="162">
        <v>0</v>
      </c>
      <c r="T1228" s="163">
        <f>S1228*H1228</f>
        <v>0</v>
      </c>
      <c r="AR1228" s="24" t="s">
        <v>233</v>
      </c>
      <c r="AT1228" s="24" t="s">
        <v>150</v>
      </c>
      <c r="AU1228" s="24" t="s">
        <v>80</v>
      </c>
      <c r="AY1228" s="24" t="s">
        <v>145</v>
      </c>
      <c r="BE1228" s="164">
        <f>IF(N1228="základní",J1228,0)</f>
        <v>0</v>
      </c>
      <c r="BF1228" s="164">
        <f>IF(N1228="snížená",J1228,0)</f>
        <v>0</v>
      </c>
      <c r="BG1228" s="164">
        <f>IF(N1228="zákl. přenesená",J1228,0)</f>
        <v>0</v>
      </c>
      <c r="BH1228" s="164">
        <f>IF(N1228="sníž. přenesená",J1228,0)</f>
        <v>0</v>
      </c>
      <c r="BI1228" s="164">
        <f>IF(N1228="nulová",J1228,0)</f>
        <v>0</v>
      </c>
      <c r="BJ1228" s="24" t="s">
        <v>77</v>
      </c>
      <c r="BK1228" s="164">
        <f>ROUND(I1228*H1228,2)</f>
        <v>0</v>
      </c>
      <c r="BL1228" s="24" t="s">
        <v>233</v>
      </c>
      <c r="BM1228" s="24" t="s">
        <v>1591</v>
      </c>
    </row>
    <row r="1229" spans="2:65" s="11" customFormat="1">
      <c r="B1229" s="165"/>
      <c r="D1229" s="166" t="s">
        <v>157</v>
      </c>
      <c r="E1229" s="167" t="s">
        <v>5</v>
      </c>
      <c r="F1229" s="168" t="s">
        <v>1592</v>
      </c>
      <c r="H1229" s="169">
        <v>29.16</v>
      </c>
      <c r="L1229" s="165"/>
      <c r="M1229" s="170"/>
      <c r="N1229" s="171"/>
      <c r="O1229" s="171"/>
      <c r="P1229" s="171"/>
      <c r="Q1229" s="171"/>
      <c r="R1229" s="171"/>
      <c r="S1229" s="171"/>
      <c r="T1229" s="172"/>
      <c r="AT1229" s="167" t="s">
        <v>157</v>
      </c>
      <c r="AU1229" s="167" t="s">
        <v>80</v>
      </c>
      <c r="AV1229" s="11" t="s">
        <v>80</v>
      </c>
      <c r="AW1229" s="11" t="s">
        <v>35</v>
      </c>
      <c r="AX1229" s="11" t="s">
        <v>77</v>
      </c>
      <c r="AY1229" s="167" t="s">
        <v>145</v>
      </c>
    </row>
    <row r="1230" spans="2:65" s="1" customFormat="1" ht="14.4" customHeight="1">
      <c r="B1230" s="153"/>
      <c r="C1230" s="187" t="s">
        <v>1593</v>
      </c>
      <c r="D1230" s="187" t="s">
        <v>250</v>
      </c>
      <c r="E1230" s="188" t="s">
        <v>1594</v>
      </c>
      <c r="F1230" s="189" t="s">
        <v>1595</v>
      </c>
      <c r="G1230" s="190" t="s">
        <v>195</v>
      </c>
      <c r="H1230" s="191">
        <v>32.076000000000001</v>
      </c>
      <c r="I1230" s="159">
        <v>0</v>
      </c>
      <c r="J1230" s="192">
        <f>ROUND(I1230*H1230,2)</f>
        <v>0</v>
      </c>
      <c r="K1230" s="189" t="s">
        <v>5</v>
      </c>
      <c r="L1230" s="193"/>
      <c r="M1230" s="194" t="s">
        <v>5</v>
      </c>
      <c r="N1230" s="195" t="s">
        <v>43</v>
      </c>
      <c r="O1230" s="162">
        <v>0</v>
      </c>
      <c r="P1230" s="162">
        <f>O1230*H1230</f>
        <v>0</v>
      </c>
      <c r="Q1230" s="162">
        <v>1E-4</v>
      </c>
      <c r="R1230" s="162">
        <f>Q1230*H1230</f>
        <v>3.2076000000000001E-3</v>
      </c>
      <c r="S1230" s="162">
        <v>0</v>
      </c>
      <c r="T1230" s="163">
        <f>S1230*H1230</f>
        <v>0</v>
      </c>
      <c r="AR1230" s="24" t="s">
        <v>322</v>
      </c>
      <c r="AT1230" s="24" t="s">
        <v>250</v>
      </c>
      <c r="AU1230" s="24" t="s">
        <v>80</v>
      </c>
      <c r="AY1230" s="24" t="s">
        <v>145</v>
      </c>
      <c r="BE1230" s="164">
        <f>IF(N1230="základní",J1230,0)</f>
        <v>0</v>
      </c>
      <c r="BF1230" s="164">
        <f>IF(N1230="snížená",J1230,0)</f>
        <v>0</v>
      </c>
      <c r="BG1230" s="164">
        <f>IF(N1230="zákl. přenesená",J1230,0)</f>
        <v>0</v>
      </c>
      <c r="BH1230" s="164">
        <f>IF(N1230="sníž. přenesená",J1230,0)</f>
        <v>0</v>
      </c>
      <c r="BI1230" s="164">
        <f>IF(N1230="nulová",J1230,0)</f>
        <v>0</v>
      </c>
      <c r="BJ1230" s="24" t="s">
        <v>77</v>
      </c>
      <c r="BK1230" s="164">
        <f>ROUND(I1230*H1230,2)</f>
        <v>0</v>
      </c>
      <c r="BL1230" s="24" t="s">
        <v>233</v>
      </c>
      <c r="BM1230" s="24" t="s">
        <v>1596</v>
      </c>
    </row>
    <row r="1231" spans="2:65" s="11" customFormat="1">
      <c r="B1231" s="165"/>
      <c r="D1231" s="166" t="s">
        <v>157</v>
      </c>
      <c r="E1231" s="167" t="s">
        <v>5</v>
      </c>
      <c r="F1231" s="168" t="s">
        <v>1597</v>
      </c>
      <c r="H1231" s="169">
        <v>32.076000000000001</v>
      </c>
      <c r="L1231" s="165"/>
      <c r="M1231" s="170"/>
      <c r="N1231" s="171"/>
      <c r="O1231" s="171"/>
      <c r="P1231" s="171"/>
      <c r="Q1231" s="171"/>
      <c r="R1231" s="171"/>
      <c r="S1231" s="171"/>
      <c r="T1231" s="172"/>
      <c r="AT1231" s="167" t="s">
        <v>157</v>
      </c>
      <c r="AU1231" s="167" t="s">
        <v>80</v>
      </c>
      <c r="AV1231" s="11" t="s">
        <v>80</v>
      </c>
      <c r="AW1231" s="11" t="s">
        <v>35</v>
      </c>
      <c r="AX1231" s="11" t="s">
        <v>77</v>
      </c>
      <c r="AY1231" s="167" t="s">
        <v>145</v>
      </c>
    </row>
    <row r="1232" spans="2:65" s="1" customFormat="1" ht="34.25" customHeight="1">
      <c r="B1232" s="153"/>
      <c r="C1232" s="154" t="s">
        <v>1598</v>
      </c>
      <c r="D1232" s="154" t="s">
        <v>150</v>
      </c>
      <c r="E1232" s="155" t="s">
        <v>1599</v>
      </c>
      <c r="F1232" s="156" t="s">
        <v>1600</v>
      </c>
      <c r="G1232" s="157" t="s">
        <v>290</v>
      </c>
      <c r="H1232" s="158">
        <v>3.0000000000000001E-3</v>
      </c>
      <c r="I1232" s="159">
        <v>0</v>
      </c>
      <c r="J1232" s="159">
        <f>ROUND(I1232*H1232,2)</f>
        <v>0</v>
      </c>
      <c r="K1232" s="156" t="s">
        <v>1812</v>
      </c>
      <c r="L1232" s="39"/>
      <c r="M1232" s="160" t="s">
        <v>5</v>
      </c>
      <c r="N1232" s="161" t="s">
        <v>43</v>
      </c>
      <c r="O1232" s="162">
        <v>1.5660000000000001</v>
      </c>
      <c r="P1232" s="162">
        <f>O1232*H1232</f>
        <v>4.6979999999999999E-3</v>
      </c>
      <c r="Q1232" s="162">
        <v>0</v>
      </c>
      <c r="R1232" s="162">
        <f>Q1232*H1232</f>
        <v>0</v>
      </c>
      <c r="S1232" s="162">
        <v>0</v>
      </c>
      <c r="T1232" s="163">
        <f>S1232*H1232</f>
        <v>0</v>
      </c>
      <c r="AR1232" s="24" t="s">
        <v>233</v>
      </c>
      <c r="AT1232" s="24" t="s">
        <v>150</v>
      </c>
      <c r="AU1232" s="24" t="s">
        <v>80</v>
      </c>
      <c r="AY1232" s="24" t="s">
        <v>145</v>
      </c>
      <c r="BE1232" s="164">
        <f>IF(N1232="základní",J1232,0)</f>
        <v>0</v>
      </c>
      <c r="BF1232" s="164">
        <f>IF(N1232="snížená",J1232,0)</f>
        <v>0</v>
      </c>
      <c r="BG1232" s="164">
        <f>IF(N1232="zákl. přenesená",J1232,0)</f>
        <v>0</v>
      </c>
      <c r="BH1232" s="164">
        <f>IF(N1232="sníž. přenesená",J1232,0)</f>
        <v>0</v>
      </c>
      <c r="BI1232" s="164">
        <f>IF(N1232="nulová",J1232,0)</f>
        <v>0</v>
      </c>
      <c r="BJ1232" s="24" t="s">
        <v>77</v>
      </c>
      <c r="BK1232" s="164">
        <f>ROUND(I1232*H1232,2)</f>
        <v>0</v>
      </c>
      <c r="BL1232" s="24" t="s">
        <v>233</v>
      </c>
      <c r="BM1232" s="24" t="s">
        <v>1601</v>
      </c>
    </row>
    <row r="1233" spans="2:65" s="10" customFormat="1" ht="37.4" customHeight="1">
      <c r="B1233" s="141"/>
      <c r="D1233" s="142" t="s">
        <v>71</v>
      </c>
      <c r="E1233" s="143" t="s">
        <v>250</v>
      </c>
      <c r="F1233" s="143" t="s">
        <v>1602</v>
      </c>
      <c r="J1233" s="144">
        <f>BK1233</f>
        <v>0</v>
      </c>
      <c r="L1233" s="141"/>
      <c r="M1233" s="145"/>
      <c r="N1233" s="146"/>
      <c r="O1233" s="146"/>
      <c r="P1233" s="147">
        <f>P1234</f>
        <v>0</v>
      </c>
      <c r="Q1233" s="146"/>
      <c r="R1233" s="147">
        <f>R1234</f>
        <v>0</v>
      </c>
      <c r="S1233" s="146"/>
      <c r="T1233" s="148">
        <f>T1234</f>
        <v>0</v>
      </c>
      <c r="AR1233" s="142" t="s">
        <v>146</v>
      </c>
      <c r="AT1233" s="149" t="s">
        <v>71</v>
      </c>
      <c r="AU1233" s="149" t="s">
        <v>72</v>
      </c>
      <c r="AY1233" s="142" t="s">
        <v>145</v>
      </c>
      <c r="BK1233" s="150">
        <f>BK1234</f>
        <v>0</v>
      </c>
    </row>
    <row r="1234" spans="2:65" s="10" customFormat="1" ht="20" customHeight="1">
      <c r="B1234" s="141"/>
      <c r="D1234" s="142" t="s">
        <v>71</v>
      </c>
      <c r="E1234" s="151" t="s">
        <v>1603</v>
      </c>
      <c r="F1234" s="151" t="s">
        <v>1604</v>
      </c>
      <c r="J1234" s="152">
        <f>BK1234</f>
        <v>0</v>
      </c>
      <c r="L1234" s="141"/>
      <c r="M1234" s="145"/>
      <c r="N1234" s="146"/>
      <c r="O1234" s="146"/>
      <c r="P1234" s="147">
        <f>P1235</f>
        <v>0</v>
      </c>
      <c r="Q1234" s="146"/>
      <c r="R1234" s="147">
        <f>R1235</f>
        <v>0</v>
      </c>
      <c r="S1234" s="146"/>
      <c r="T1234" s="148">
        <f>T1235</f>
        <v>0</v>
      </c>
      <c r="AR1234" s="142" t="s">
        <v>146</v>
      </c>
      <c r="AT1234" s="149" t="s">
        <v>71</v>
      </c>
      <c r="AU1234" s="149" t="s">
        <v>77</v>
      </c>
      <c r="AY1234" s="142" t="s">
        <v>145</v>
      </c>
      <c r="BK1234" s="150">
        <f>BK1235</f>
        <v>0</v>
      </c>
    </row>
    <row r="1235" spans="2:65" s="1" customFormat="1" ht="14.4" customHeight="1">
      <c r="B1235" s="153"/>
      <c r="C1235" s="154" t="s">
        <v>1605</v>
      </c>
      <c r="D1235" s="154" t="s">
        <v>150</v>
      </c>
      <c r="E1235" s="155" t="s">
        <v>1606</v>
      </c>
      <c r="F1235" s="156" t="s">
        <v>1607</v>
      </c>
      <c r="G1235" s="157" t="s">
        <v>258</v>
      </c>
      <c r="H1235" s="158">
        <v>1</v>
      </c>
      <c r="I1235" s="159">
        <v>0</v>
      </c>
      <c r="J1235" s="159">
        <f>ROUND(I1235*H1235,2)</f>
        <v>0</v>
      </c>
      <c r="K1235" s="156" t="s">
        <v>5</v>
      </c>
      <c r="L1235" s="39"/>
      <c r="M1235" s="160" t="s">
        <v>5</v>
      </c>
      <c r="N1235" s="202" t="s">
        <v>43</v>
      </c>
      <c r="O1235" s="203">
        <v>0</v>
      </c>
      <c r="P1235" s="203">
        <f>O1235*H1235</f>
        <v>0</v>
      </c>
      <c r="Q1235" s="203">
        <v>0</v>
      </c>
      <c r="R1235" s="203">
        <f>Q1235*H1235</f>
        <v>0</v>
      </c>
      <c r="S1235" s="203">
        <v>0</v>
      </c>
      <c r="T1235" s="204">
        <f>S1235*H1235</f>
        <v>0</v>
      </c>
      <c r="AR1235" s="24" t="s">
        <v>613</v>
      </c>
      <c r="AT1235" s="24" t="s">
        <v>150</v>
      </c>
      <c r="AU1235" s="24" t="s">
        <v>80</v>
      </c>
      <c r="AY1235" s="24" t="s">
        <v>145</v>
      </c>
      <c r="BE1235" s="164">
        <f>IF(N1235="základní",J1235,0)</f>
        <v>0</v>
      </c>
      <c r="BF1235" s="164">
        <f>IF(N1235="snížená",J1235,0)</f>
        <v>0</v>
      </c>
      <c r="BG1235" s="164">
        <f>IF(N1235="zákl. přenesená",J1235,0)</f>
        <v>0</v>
      </c>
      <c r="BH1235" s="164">
        <f>IF(N1235="sníž. přenesená",J1235,0)</f>
        <v>0</v>
      </c>
      <c r="BI1235" s="164">
        <f>IF(N1235="nulová",J1235,0)</f>
        <v>0</v>
      </c>
      <c r="BJ1235" s="24" t="s">
        <v>77</v>
      </c>
      <c r="BK1235" s="164">
        <f>ROUND(I1235*H1235,2)</f>
        <v>0</v>
      </c>
      <c r="BL1235" s="24" t="s">
        <v>613</v>
      </c>
      <c r="BM1235" s="24" t="s">
        <v>1608</v>
      </c>
    </row>
    <row r="1236" spans="2:65" s="1" customFormat="1" ht="6.9" customHeight="1">
      <c r="B1236" s="54"/>
      <c r="C1236" s="55"/>
      <c r="D1236" s="55"/>
      <c r="E1236" s="55"/>
      <c r="F1236" s="55"/>
      <c r="G1236" s="55"/>
      <c r="H1236" s="55"/>
      <c r="I1236" s="55"/>
      <c r="J1236" s="55"/>
      <c r="K1236" s="55"/>
      <c r="L1236" s="39"/>
    </row>
  </sheetData>
  <autoFilter ref="C108:K1235"/>
  <mergeCells count="10">
    <mergeCell ref="J51:J52"/>
    <mergeCell ref="E99:H99"/>
    <mergeCell ref="E101:H10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8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91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74" activePane="bottomLeft" state="frozen"/>
      <selection pane="bottomLeft" activeCell="I86" sqref="I86"/>
    </sheetView>
  </sheetViews>
  <sheetFormatPr defaultRowHeight="12"/>
  <cols>
    <col min="1" max="1" width="7.125" customWidth="1"/>
    <col min="2" max="2" width="1.375" customWidth="1"/>
    <col min="3" max="3" width="3.625" customWidth="1"/>
    <col min="4" max="4" width="3.75" customWidth="1"/>
    <col min="5" max="5" width="14.75" customWidth="1"/>
    <col min="6" max="6" width="81" customWidth="1"/>
    <col min="7" max="7" width="7.375" customWidth="1"/>
    <col min="8" max="8" width="9.625" customWidth="1"/>
    <col min="9" max="9" width="18.875" customWidth="1"/>
    <col min="10" max="10" width="49.25" customWidth="1"/>
    <col min="11" max="11" width="21.375" customWidth="1"/>
    <col min="13" max="18" width="9.125" hidden="1"/>
    <col min="19" max="19" width="7" hidden="1" customWidth="1"/>
    <col min="20" max="20" width="25.375" hidden="1" customWidth="1"/>
    <col min="21" max="21" width="14" hidden="1" customWidth="1"/>
    <col min="22" max="22" width="10.625" customWidth="1"/>
    <col min="23" max="23" width="14" customWidth="1"/>
    <col min="24" max="24" width="10.625" customWidth="1"/>
    <col min="25" max="25" width="12.875" customWidth="1"/>
    <col min="26" max="26" width="9.375" customWidth="1"/>
    <col min="27" max="27" width="12.875" customWidth="1"/>
    <col min="28" max="28" width="14" customWidth="1"/>
    <col min="29" max="29" width="9.375" customWidth="1"/>
    <col min="30" max="30" width="12.875" customWidth="1"/>
    <col min="31" max="31" width="14" customWidth="1"/>
    <col min="44" max="65" width="9.125" hidden="1"/>
  </cols>
  <sheetData>
    <row r="1" spans="1:70" ht="21.75" customHeight="1">
      <c r="A1" s="97"/>
      <c r="B1" s="17"/>
      <c r="C1" s="17"/>
      <c r="D1" s="18" t="s">
        <v>1</v>
      </c>
      <c r="E1" s="17"/>
      <c r="F1" s="98" t="s">
        <v>84</v>
      </c>
      <c r="G1" s="321" t="s">
        <v>85</v>
      </c>
      <c r="H1" s="321"/>
      <c r="I1" s="17"/>
      <c r="J1" s="98" t="s">
        <v>86</v>
      </c>
      <c r="K1" s="18" t="s">
        <v>87</v>
      </c>
      <c r="L1" s="98" t="s">
        <v>88</v>
      </c>
      <c r="M1" s="98"/>
      <c r="N1" s="98"/>
      <c r="O1" s="98"/>
      <c r="P1" s="98"/>
      <c r="Q1" s="98"/>
      <c r="R1" s="98"/>
      <c r="S1" s="98"/>
      <c r="T1" s="98"/>
      <c r="U1" s="99"/>
      <c r="V1" s="99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07" t="s">
        <v>8</v>
      </c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24" t="s">
        <v>83</v>
      </c>
    </row>
    <row r="3" spans="1:70" ht="6.9" customHeight="1">
      <c r="B3" s="25"/>
      <c r="C3" s="26"/>
      <c r="D3" s="26"/>
      <c r="E3" s="26"/>
      <c r="F3" s="26"/>
      <c r="G3" s="26"/>
      <c r="H3" s="26"/>
      <c r="I3" s="26"/>
      <c r="J3" s="26"/>
      <c r="K3" s="27"/>
      <c r="AT3" s="24" t="s">
        <v>80</v>
      </c>
    </row>
    <row r="4" spans="1:70" ht="36.9" customHeight="1">
      <c r="B4" s="28"/>
      <c r="C4" s="29"/>
      <c r="D4" s="30" t="s">
        <v>89</v>
      </c>
      <c r="E4" s="29"/>
      <c r="F4" s="29"/>
      <c r="G4" s="29"/>
      <c r="H4" s="29"/>
      <c r="I4" s="29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29"/>
      <c r="J5" s="29"/>
      <c r="K5" s="31"/>
    </row>
    <row r="6" spans="1:70">
      <c r="B6" s="28"/>
      <c r="C6" s="29"/>
      <c r="D6" s="36" t="s">
        <v>17</v>
      </c>
      <c r="E6" s="29"/>
      <c r="F6" s="29"/>
      <c r="G6" s="29"/>
      <c r="H6" s="29"/>
      <c r="I6" s="29"/>
      <c r="J6" s="29"/>
      <c r="K6" s="31"/>
    </row>
    <row r="7" spans="1:70" ht="14.4" customHeight="1">
      <c r="B7" s="28"/>
      <c r="C7" s="29"/>
      <c r="D7" s="29"/>
      <c r="E7" s="322" t="str">
        <f>'Rekapitulace stavby'!K6</f>
        <v xml:space="preserve">LITOMĚŘICE město SA oprava </v>
      </c>
      <c r="F7" s="323"/>
      <c r="G7" s="323"/>
      <c r="H7" s="323"/>
      <c r="I7" s="29"/>
      <c r="J7" s="29"/>
      <c r="K7" s="31"/>
    </row>
    <row r="8" spans="1:70" s="1" customFormat="1">
      <c r="B8" s="39"/>
      <c r="C8" s="40"/>
      <c r="D8" s="36" t="s">
        <v>90</v>
      </c>
      <c r="E8" s="40"/>
      <c r="F8" s="40"/>
      <c r="G8" s="40"/>
      <c r="H8" s="40"/>
      <c r="I8" s="40"/>
      <c r="J8" s="40"/>
      <c r="K8" s="43"/>
    </row>
    <row r="9" spans="1:70" s="1" customFormat="1" ht="36.9" customHeight="1">
      <c r="B9" s="39"/>
      <c r="C9" s="40"/>
      <c r="D9" s="40"/>
      <c r="E9" s="324" t="s">
        <v>1609</v>
      </c>
      <c r="F9" s="325"/>
      <c r="G9" s="325"/>
      <c r="H9" s="325"/>
      <c r="I9" s="4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3"/>
    </row>
    <row r="11" spans="1:70" s="1" customFormat="1" ht="14.4" customHeight="1">
      <c r="B11" s="39"/>
      <c r="C11" s="40"/>
      <c r="D11" s="36" t="s">
        <v>18</v>
      </c>
      <c r="E11" s="40"/>
      <c r="F11" s="34" t="s">
        <v>19</v>
      </c>
      <c r="G11" s="40"/>
      <c r="H11" s="40"/>
      <c r="I11" s="36" t="s">
        <v>20</v>
      </c>
      <c r="J11" s="34" t="s">
        <v>21</v>
      </c>
      <c r="K11" s="43"/>
    </row>
    <row r="12" spans="1:70" s="1" customFormat="1" ht="14.4" customHeight="1">
      <c r="B12" s="39"/>
      <c r="C12" s="40"/>
      <c r="D12" s="36" t="s">
        <v>22</v>
      </c>
      <c r="E12" s="40"/>
      <c r="F12" s="34" t="s">
        <v>23</v>
      </c>
      <c r="G12" s="40"/>
      <c r="H12" s="40"/>
      <c r="I12" s="36" t="s">
        <v>24</v>
      </c>
      <c r="J12" s="100">
        <f>'Rekapitulace stavby'!AN8</f>
        <v>43146</v>
      </c>
      <c r="K12" s="43"/>
    </row>
    <row r="13" spans="1:70" s="1" customFormat="1" ht="21.75" customHeight="1">
      <c r="B13" s="39"/>
      <c r="C13" s="40"/>
      <c r="D13" s="40"/>
      <c r="E13" s="40"/>
      <c r="F13" s="40"/>
      <c r="G13" s="40"/>
      <c r="H13" s="40"/>
      <c r="I13" s="33" t="s">
        <v>25</v>
      </c>
      <c r="J13" s="37" t="s">
        <v>26</v>
      </c>
      <c r="K13" s="43"/>
    </row>
    <row r="14" spans="1:70" s="1" customFormat="1" ht="14.4" customHeight="1">
      <c r="B14" s="39"/>
      <c r="C14" s="40"/>
      <c r="D14" s="36" t="s">
        <v>27</v>
      </c>
      <c r="E14" s="40"/>
      <c r="F14" s="40"/>
      <c r="G14" s="40"/>
      <c r="H14" s="40"/>
      <c r="I14" s="36" t="s">
        <v>28</v>
      </c>
      <c r="J14" s="34" t="s">
        <v>5</v>
      </c>
      <c r="K14" s="43"/>
    </row>
    <row r="15" spans="1:70" s="1" customFormat="1" ht="18" customHeight="1">
      <c r="B15" s="39"/>
      <c r="C15" s="40"/>
      <c r="D15" s="40"/>
      <c r="E15" s="34" t="s">
        <v>29</v>
      </c>
      <c r="F15" s="40"/>
      <c r="G15" s="40"/>
      <c r="H15" s="40"/>
      <c r="I15" s="36" t="s">
        <v>30</v>
      </c>
      <c r="J15" s="34" t="s">
        <v>5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40"/>
      <c r="J16" s="40"/>
      <c r="K16" s="43"/>
    </row>
    <row r="17" spans="2:11" s="1" customFormat="1" ht="14.4" customHeight="1">
      <c r="B17" s="39"/>
      <c r="C17" s="40"/>
      <c r="D17" s="36" t="s">
        <v>31</v>
      </c>
      <c r="E17" s="40"/>
      <c r="F17" s="40"/>
      <c r="G17" s="40"/>
      <c r="H17" s="40"/>
      <c r="I17" s="36" t="s">
        <v>28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4" t="str">
        <f>IF('Rekapitulace stavby'!E14="Vyplň údaj","",IF('Rekapitulace stavby'!E14="","",'Rekapitulace stavby'!E14))</f>
        <v xml:space="preserve"> </v>
      </c>
      <c r="F18" s="40"/>
      <c r="G18" s="40"/>
      <c r="H18" s="40"/>
      <c r="I18" s="36" t="s">
        <v>30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40"/>
      <c r="J19" s="40"/>
      <c r="K19" s="43"/>
    </row>
    <row r="20" spans="2:11" s="1" customFormat="1" ht="14.4" customHeight="1">
      <c r="B20" s="39"/>
      <c r="C20" s="40"/>
      <c r="D20" s="36" t="s">
        <v>33</v>
      </c>
      <c r="E20" s="40"/>
      <c r="F20" s="40"/>
      <c r="G20" s="40"/>
      <c r="H20" s="40"/>
      <c r="I20" s="36" t="s">
        <v>28</v>
      </c>
      <c r="J20" s="34" t="s">
        <v>5</v>
      </c>
      <c r="K20" s="43"/>
    </row>
    <row r="21" spans="2:11" s="1" customFormat="1" ht="18" customHeight="1">
      <c r="B21" s="39"/>
      <c r="C21" s="40"/>
      <c r="D21" s="40"/>
      <c r="E21" s="34" t="s">
        <v>34</v>
      </c>
      <c r="F21" s="40"/>
      <c r="G21" s="40"/>
      <c r="H21" s="40"/>
      <c r="I21" s="36" t="s">
        <v>30</v>
      </c>
      <c r="J21" s="34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40"/>
      <c r="J22" s="40"/>
      <c r="K22" s="43"/>
    </row>
    <row r="23" spans="2:11" s="1" customFormat="1" ht="14.4" customHeight="1">
      <c r="B23" s="39"/>
      <c r="C23" s="40"/>
      <c r="D23" s="36" t="s">
        <v>36</v>
      </c>
      <c r="E23" s="40"/>
      <c r="F23" s="40"/>
      <c r="G23" s="40"/>
      <c r="H23" s="40"/>
      <c r="I23" s="40"/>
      <c r="J23" s="40"/>
      <c r="K23" s="43"/>
    </row>
    <row r="24" spans="2:11" s="6" customFormat="1" ht="75.650000000000006" customHeight="1">
      <c r="B24" s="101"/>
      <c r="C24" s="102"/>
      <c r="D24" s="102"/>
      <c r="E24" s="287" t="s">
        <v>37</v>
      </c>
      <c r="F24" s="287"/>
      <c r="G24" s="287"/>
      <c r="H24" s="287"/>
      <c r="I24" s="102"/>
      <c r="J24" s="102"/>
      <c r="K24" s="103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40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66"/>
      <c r="J26" s="66"/>
      <c r="K26" s="104"/>
    </row>
    <row r="27" spans="2:11" s="1" customFormat="1" ht="25.4" customHeight="1">
      <c r="B27" s="39"/>
      <c r="C27" s="40"/>
      <c r="D27" s="105" t="s">
        <v>38</v>
      </c>
      <c r="E27" s="40"/>
      <c r="F27" s="40"/>
      <c r="G27" s="40"/>
      <c r="H27" s="40"/>
      <c r="I27" s="40"/>
      <c r="J27" s="106">
        <f>ROUND(J79,2)</f>
        <v>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66"/>
      <c r="J28" s="66"/>
      <c r="K28" s="104"/>
    </row>
    <row r="29" spans="2:11" s="1" customFormat="1" ht="14.4" customHeight="1">
      <c r="B29" s="39"/>
      <c r="C29" s="40"/>
      <c r="D29" s="40"/>
      <c r="E29" s="40"/>
      <c r="F29" s="44" t="s">
        <v>40</v>
      </c>
      <c r="G29" s="40"/>
      <c r="H29" s="40"/>
      <c r="I29" s="44" t="s">
        <v>39</v>
      </c>
      <c r="J29" s="44" t="s">
        <v>41</v>
      </c>
      <c r="K29" s="43"/>
    </row>
    <row r="30" spans="2:11" s="1" customFormat="1" ht="14.4" customHeight="1">
      <c r="B30" s="39"/>
      <c r="C30" s="40"/>
      <c r="D30" s="47" t="s">
        <v>42</v>
      </c>
      <c r="E30" s="47" t="s">
        <v>43</v>
      </c>
      <c r="F30" s="107">
        <f>ROUND(SUM(BE79:BE85), 2)</f>
        <v>0</v>
      </c>
      <c r="G30" s="40"/>
      <c r="H30" s="40"/>
      <c r="I30" s="108">
        <v>0.21</v>
      </c>
      <c r="J30" s="107">
        <f>ROUND(ROUND((SUM(BE79:BE85)), 2)*I30, 2)</f>
        <v>0</v>
      </c>
      <c r="K30" s="43"/>
    </row>
    <row r="31" spans="2:11" s="1" customFormat="1" ht="14.4" customHeight="1">
      <c r="B31" s="39"/>
      <c r="C31" s="40"/>
      <c r="D31" s="40"/>
      <c r="E31" s="47" t="s">
        <v>44</v>
      </c>
      <c r="F31" s="107">
        <f>ROUND(SUM(BF79:BF85), 2)</f>
        <v>0</v>
      </c>
      <c r="G31" s="40"/>
      <c r="H31" s="40"/>
      <c r="I31" s="108">
        <v>0.15</v>
      </c>
      <c r="J31" s="107">
        <f>ROUND(ROUND((SUM(BF79:BF85)),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45</v>
      </c>
      <c r="F32" s="107">
        <f>ROUND(SUM(BG79:BG85), 2)</f>
        <v>0</v>
      </c>
      <c r="G32" s="40"/>
      <c r="H32" s="40"/>
      <c r="I32" s="108">
        <v>0.21</v>
      </c>
      <c r="J32" s="107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46</v>
      </c>
      <c r="F33" s="107">
        <f>ROUND(SUM(BH79:BH85), 2)</f>
        <v>0</v>
      </c>
      <c r="G33" s="40"/>
      <c r="H33" s="40"/>
      <c r="I33" s="108">
        <v>0.15</v>
      </c>
      <c r="J33" s="107">
        <v>0</v>
      </c>
      <c r="K33" s="43"/>
    </row>
    <row r="34" spans="2:11" s="1" customFormat="1" ht="14.4" hidden="1" customHeight="1">
      <c r="B34" s="39"/>
      <c r="C34" s="40"/>
      <c r="D34" s="40"/>
      <c r="E34" s="47" t="s">
        <v>47</v>
      </c>
      <c r="F34" s="107">
        <f>ROUND(SUM(BI79:BI85), 2)</f>
        <v>0</v>
      </c>
      <c r="G34" s="40"/>
      <c r="H34" s="40"/>
      <c r="I34" s="108">
        <v>0</v>
      </c>
      <c r="J34" s="107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40"/>
      <c r="J35" s="40"/>
      <c r="K35" s="43"/>
    </row>
    <row r="36" spans="2:11" s="1" customFormat="1" ht="25.4" customHeight="1">
      <c r="B36" s="39"/>
      <c r="C36" s="109"/>
      <c r="D36" s="110" t="s">
        <v>48</v>
      </c>
      <c r="E36" s="69"/>
      <c r="F36" s="69"/>
      <c r="G36" s="111" t="s">
        <v>49</v>
      </c>
      <c r="H36" s="112" t="s">
        <v>50</v>
      </c>
      <c r="I36" s="69"/>
      <c r="J36" s="113">
        <f>SUM(J27:J34)</f>
        <v>0</v>
      </c>
      <c r="K36" s="114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5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58"/>
      <c r="J41" s="58"/>
      <c r="K41" s="115"/>
    </row>
    <row r="42" spans="2:11" s="1" customFormat="1" ht="36.9" customHeight="1">
      <c r="B42" s="39"/>
      <c r="C42" s="30" t="s">
        <v>91</v>
      </c>
      <c r="D42" s="40"/>
      <c r="E42" s="40"/>
      <c r="F42" s="40"/>
      <c r="G42" s="40"/>
      <c r="H42" s="40"/>
      <c r="I42" s="40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40"/>
      <c r="J43" s="40"/>
      <c r="K43" s="43"/>
    </row>
    <row r="44" spans="2:11" s="1" customFormat="1" ht="14.4" customHeight="1">
      <c r="B44" s="39"/>
      <c r="C44" s="36" t="s">
        <v>17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14.4" customHeight="1">
      <c r="B45" s="39"/>
      <c r="C45" s="40"/>
      <c r="D45" s="40"/>
      <c r="E45" s="322" t="str">
        <f>E7</f>
        <v xml:space="preserve">LITOMĚŘICE město SA oprava </v>
      </c>
      <c r="F45" s="323"/>
      <c r="G45" s="323"/>
      <c r="H45" s="323"/>
      <c r="I45" s="40"/>
      <c r="J45" s="40"/>
      <c r="K45" s="43"/>
    </row>
    <row r="46" spans="2:11" s="1" customFormat="1" ht="14.4" customHeight="1">
      <c r="B46" s="39"/>
      <c r="C46" s="36" t="s">
        <v>90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25" customHeight="1">
      <c r="B47" s="39"/>
      <c r="C47" s="40"/>
      <c r="D47" s="40"/>
      <c r="E47" s="324" t="str">
        <f>E9</f>
        <v>2 - VEDLEJŠÍ ROZPOČTOVÉ NÁKLADY</v>
      </c>
      <c r="F47" s="325"/>
      <c r="G47" s="325"/>
      <c r="H47" s="325"/>
      <c r="I47" s="40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40"/>
      <c r="J48" s="40"/>
      <c r="K48" s="43"/>
    </row>
    <row r="49" spans="2:47" s="1" customFormat="1" ht="18" customHeight="1">
      <c r="B49" s="39"/>
      <c r="C49" s="36" t="s">
        <v>22</v>
      </c>
      <c r="D49" s="40"/>
      <c r="E49" s="40"/>
      <c r="F49" s="34" t="str">
        <f>F12</f>
        <v>LITOMĚŘICE</v>
      </c>
      <c r="G49" s="40"/>
      <c r="H49" s="40"/>
      <c r="I49" s="36" t="s">
        <v>24</v>
      </c>
      <c r="J49" s="100">
        <f>IF(J12="","",J12)</f>
        <v>43146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40"/>
      <c r="J50" s="40"/>
      <c r="K50" s="43"/>
    </row>
    <row r="51" spans="2:47" s="1" customFormat="1">
      <c r="B51" s="39"/>
      <c r="C51" s="36" t="s">
        <v>27</v>
      </c>
      <c r="D51" s="40"/>
      <c r="E51" s="40"/>
      <c r="F51" s="34" t="str">
        <f>E15</f>
        <v>Správa železniční a dopravní cesty,stát.organizace</v>
      </c>
      <c r="G51" s="40"/>
      <c r="H51" s="40"/>
      <c r="I51" s="36" t="s">
        <v>33</v>
      </c>
      <c r="J51" s="287" t="str">
        <f>E21</f>
        <v>S.A.W.CONSULTING s.r.o. středisko Ústí n.L.</v>
      </c>
      <c r="K51" s="43"/>
    </row>
    <row r="52" spans="2:47" s="1" customFormat="1" ht="14.4" customHeight="1">
      <c r="B52" s="39"/>
      <c r="C52" s="36" t="s">
        <v>31</v>
      </c>
      <c r="D52" s="40"/>
      <c r="E52" s="40"/>
      <c r="F52" s="34" t="str">
        <f>IF(E18="","",E18)</f>
        <v xml:space="preserve"> </v>
      </c>
      <c r="G52" s="40"/>
      <c r="H52" s="40"/>
      <c r="I52" s="40"/>
      <c r="J52" s="317"/>
      <c r="K52" s="43"/>
    </row>
    <row r="53" spans="2:47" s="1" customFormat="1" ht="10.4" customHeight="1">
      <c r="B53" s="39"/>
      <c r="C53" s="40"/>
      <c r="D53" s="40"/>
      <c r="E53" s="40"/>
      <c r="F53" s="40"/>
      <c r="G53" s="40"/>
      <c r="H53" s="40"/>
      <c r="I53" s="40"/>
      <c r="J53" s="40"/>
      <c r="K53" s="43"/>
    </row>
    <row r="54" spans="2:47" s="1" customFormat="1" ht="29.25" customHeight="1">
      <c r="B54" s="39"/>
      <c r="C54" s="116" t="s">
        <v>92</v>
      </c>
      <c r="D54" s="109"/>
      <c r="E54" s="109"/>
      <c r="F54" s="109"/>
      <c r="G54" s="109"/>
      <c r="H54" s="109"/>
      <c r="I54" s="109"/>
      <c r="J54" s="117" t="s">
        <v>93</v>
      </c>
      <c r="K54" s="118"/>
    </row>
    <row r="55" spans="2:47" s="1" customFormat="1" ht="10.4" customHeight="1">
      <c r="B55" s="39"/>
      <c r="C55" s="40"/>
      <c r="D55" s="40"/>
      <c r="E55" s="40"/>
      <c r="F55" s="40"/>
      <c r="G55" s="40"/>
      <c r="H55" s="40"/>
      <c r="I55" s="40"/>
      <c r="J55" s="40"/>
      <c r="K55" s="43"/>
    </row>
    <row r="56" spans="2:47" s="1" customFormat="1" ht="29.25" customHeight="1">
      <c r="B56" s="39"/>
      <c r="C56" s="119" t="s">
        <v>94</v>
      </c>
      <c r="D56" s="40"/>
      <c r="E56" s="40"/>
      <c r="F56" s="40"/>
      <c r="G56" s="40"/>
      <c r="H56" s="40"/>
      <c r="I56" s="40"/>
      <c r="J56" s="106">
        <f>J79</f>
        <v>0</v>
      </c>
      <c r="K56" s="43"/>
      <c r="AU56" s="24" t="s">
        <v>95</v>
      </c>
    </row>
    <row r="57" spans="2:47" s="7" customFormat="1" ht="24.9" customHeight="1">
      <c r="B57" s="120"/>
      <c r="C57" s="121"/>
      <c r="D57" s="122" t="s">
        <v>1610</v>
      </c>
      <c r="E57" s="123"/>
      <c r="F57" s="123"/>
      <c r="G57" s="123"/>
      <c r="H57" s="123"/>
      <c r="I57" s="123"/>
      <c r="J57" s="124">
        <f>J80</f>
        <v>0</v>
      </c>
      <c r="K57" s="125"/>
    </row>
    <row r="58" spans="2:47" s="8" customFormat="1" ht="20" customHeight="1">
      <c r="B58" s="126"/>
      <c r="C58" s="127"/>
      <c r="D58" s="128" t="s">
        <v>1611</v>
      </c>
      <c r="E58" s="129"/>
      <c r="F58" s="129"/>
      <c r="G58" s="129"/>
      <c r="H58" s="129"/>
      <c r="I58" s="129"/>
      <c r="J58" s="130">
        <f>J81</f>
        <v>0</v>
      </c>
      <c r="K58" s="131"/>
    </row>
    <row r="59" spans="2:47" s="8" customFormat="1" ht="20" customHeight="1">
      <c r="B59" s="126"/>
      <c r="C59" s="127"/>
      <c r="D59" s="128" t="s">
        <v>1612</v>
      </c>
      <c r="E59" s="129"/>
      <c r="F59" s="129"/>
      <c r="G59" s="129"/>
      <c r="H59" s="129"/>
      <c r="I59" s="129"/>
      <c r="J59" s="130">
        <f>J83</f>
        <v>0</v>
      </c>
      <c r="K59" s="131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40"/>
      <c r="J60" s="40"/>
      <c r="K60" s="43"/>
    </row>
    <row r="61" spans="2:47" s="1" customFormat="1" ht="6.9" customHeight="1">
      <c r="B61" s="54"/>
      <c r="C61" s="55"/>
      <c r="D61" s="55"/>
      <c r="E61" s="55"/>
      <c r="F61" s="55"/>
      <c r="G61" s="55"/>
      <c r="H61" s="55"/>
      <c r="I61" s="55"/>
      <c r="J61" s="55"/>
      <c r="K61" s="56"/>
    </row>
    <row r="65" spans="2:63" s="1" customFormat="1" ht="6.9" customHeight="1"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39"/>
    </row>
    <row r="66" spans="2:63" s="1" customFormat="1" ht="36.9" customHeight="1">
      <c r="B66" s="39"/>
      <c r="C66" s="59" t="s">
        <v>129</v>
      </c>
      <c r="L66" s="39"/>
    </row>
    <row r="67" spans="2:63" s="1" customFormat="1" ht="6.9" customHeight="1">
      <c r="B67" s="39"/>
      <c r="L67" s="39"/>
    </row>
    <row r="68" spans="2:63" s="1" customFormat="1" ht="14.4" customHeight="1">
      <c r="B68" s="39"/>
      <c r="C68" s="61" t="s">
        <v>17</v>
      </c>
      <c r="L68" s="39"/>
    </row>
    <row r="69" spans="2:63" s="1" customFormat="1" ht="14.4" customHeight="1">
      <c r="B69" s="39"/>
      <c r="E69" s="318" t="str">
        <f>E7</f>
        <v xml:space="preserve">LITOMĚŘICE město SA oprava </v>
      </c>
      <c r="F69" s="319"/>
      <c r="G69" s="319"/>
      <c r="H69" s="319"/>
      <c r="L69" s="39"/>
    </row>
    <row r="70" spans="2:63" s="1" customFormat="1" ht="14.4" customHeight="1">
      <c r="B70" s="39"/>
      <c r="C70" s="61" t="s">
        <v>90</v>
      </c>
      <c r="L70" s="39"/>
    </row>
    <row r="71" spans="2:63" s="1" customFormat="1" ht="16.25" customHeight="1">
      <c r="B71" s="39"/>
      <c r="E71" s="309" t="str">
        <f>E9</f>
        <v>2 - VEDLEJŠÍ ROZPOČTOVÉ NÁKLADY</v>
      </c>
      <c r="F71" s="320"/>
      <c r="G71" s="320"/>
      <c r="H71" s="320"/>
      <c r="L71" s="39"/>
    </row>
    <row r="72" spans="2:63" s="1" customFormat="1" ht="6.9" customHeight="1">
      <c r="B72" s="39"/>
      <c r="L72" s="39"/>
    </row>
    <row r="73" spans="2:63" s="1" customFormat="1" ht="18" customHeight="1">
      <c r="B73" s="39"/>
      <c r="C73" s="61" t="s">
        <v>22</v>
      </c>
      <c r="F73" s="132" t="str">
        <f>F12</f>
        <v>LITOMĚŘICE</v>
      </c>
      <c r="I73" s="61" t="s">
        <v>24</v>
      </c>
      <c r="J73" s="65">
        <f>IF(J12="","",J12)</f>
        <v>43146</v>
      </c>
      <c r="L73" s="39"/>
    </row>
    <row r="74" spans="2:63" s="1" customFormat="1" ht="6.9" customHeight="1">
      <c r="B74" s="39"/>
      <c r="L74" s="39"/>
    </row>
    <row r="75" spans="2:63" s="1" customFormat="1">
      <c r="B75" s="39"/>
      <c r="C75" s="61" t="s">
        <v>27</v>
      </c>
      <c r="F75" s="132" t="str">
        <f>E15</f>
        <v>Správa železniční a dopravní cesty,stát.organizace</v>
      </c>
      <c r="I75" s="61" t="s">
        <v>33</v>
      </c>
      <c r="J75" s="132" t="str">
        <f>E21</f>
        <v>S.A.W.CONSULTING s.r.o. středisko Ústí n.L.</v>
      </c>
      <c r="L75" s="39"/>
    </row>
    <row r="76" spans="2:63" s="1" customFormat="1" ht="14.4" customHeight="1">
      <c r="B76" s="39"/>
      <c r="C76" s="61" t="s">
        <v>31</v>
      </c>
      <c r="F76" s="132" t="str">
        <f>IF(E18="","",E18)</f>
        <v xml:space="preserve"> </v>
      </c>
      <c r="L76" s="39"/>
    </row>
    <row r="77" spans="2:63" s="1" customFormat="1" ht="10.4" customHeight="1">
      <c r="B77" s="39"/>
      <c r="L77" s="39"/>
    </row>
    <row r="78" spans="2:63" s="9" customFormat="1" ht="29.25" customHeight="1">
      <c r="B78" s="133"/>
      <c r="C78" s="134" t="s">
        <v>130</v>
      </c>
      <c r="D78" s="135" t="s">
        <v>57</v>
      </c>
      <c r="E78" s="135" t="s">
        <v>53</v>
      </c>
      <c r="F78" s="135" t="s">
        <v>131</v>
      </c>
      <c r="G78" s="135" t="s">
        <v>132</v>
      </c>
      <c r="H78" s="135" t="s">
        <v>133</v>
      </c>
      <c r="I78" s="135" t="s">
        <v>134</v>
      </c>
      <c r="J78" s="135" t="s">
        <v>93</v>
      </c>
      <c r="K78" s="136" t="s">
        <v>135</v>
      </c>
      <c r="L78" s="133"/>
      <c r="M78" s="71" t="s">
        <v>136</v>
      </c>
      <c r="N78" s="72" t="s">
        <v>42</v>
      </c>
      <c r="O78" s="72" t="s">
        <v>137</v>
      </c>
      <c r="P78" s="72" t="s">
        <v>138</v>
      </c>
      <c r="Q78" s="72" t="s">
        <v>139</v>
      </c>
      <c r="R78" s="72" t="s">
        <v>140</v>
      </c>
      <c r="S78" s="72" t="s">
        <v>141</v>
      </c>
      <c r="T78" s="73" t="s">
        <v>142</v>
      </c>
    </row>
    <row r="79" spans="2:63" s="1" customFormat="1" ht="29.25" customHeight="1">
      <c r="B79" s="39"/>
      <c r="C79" s="75" t="s">
        <v>94</v>
      </c>
      <c r="J79" s="137">
        <f>BK79</f>
        <v>0</v>
      </c>
      <c r="L79" s="39"/>
      <c r="M79" s="74"/>
      <c r="N79" s="66"/>
      <c r="O79" s="66"/>
      <c r="P79" s="138">
        <f>P80</f>
        <v>0</v>
      </c>
      <c r="Q79" s="66"/>
      <c r="R79" s="138">
        <f>R80</f>
        <v>0</v>
      </c>
      <c r="S79" s="66"/>
      <c r="T79" s="139">
        <f>T80</f>
        <v>0</v>
      </c>
      <c r="AT79" s="24" t="s">
        <v>71</v>
      </c>
      <c r="AU79" s="24" t="s">
        <v>95</v>
      </c>
      <c r="BK79" s="140">
        <f>BK80</f>
        <v>0</v>
      </c>
    </row>
    <row r="80" spans="2:63" s="10" customFormat="1" ht="37.4" customHeight="1">
      <c r="B80" s="141"/>
      <c r="D80" s="142" t="s">
        <v>71</v>
      </c>
      <c r="E80" s="143" t="s">
        <v>1613</v>
      </c>
      <c r="F80" s="143" t="s">
        <v>1614</v>
      </c>
      <c r="J80" s="144">
        <f>BK80</f>
        <v>0</v>
      </c>
      <c r="L80" s="141"/>
      <c r="M80" s="145"/>
      <c r="N80" s="146"/>
      <c r="O80" s="146"/>
      <c r="P80" s="147">
        <f>P81+P83</f>
        <v>0</v>
      </c>
      <c r="Q80" s="146"/>
      <c r="R80" s="147">
        <f>R81+R83</f>
        <v>0</v>
      </c>
      <c r="S80" s="146"/>
      <c r="T80" s="148">
        <f>T81+T83</f>
        <v>0</v>
      </c>
      <c r="AR80" s="142" t="s">
        <v>181</v>
      </c>
      <c r="AT80" s="149" t="s">
        <v>71</v>
      </c>
      <c r="AU80" s="149" t="s">
        <v>72</v>
      </c>
      <c r="AY80" s="142" t="s">
        <v>145</v>
      </c>
      <c r="BK80" s="150">
        <f>BK81+BK83</f>
        <v>0</v>
      </c>
    </row>
    <row r="81" spans="2:65" s="10" customFormat="1" ht="20" customHeight="1">
      <c r="B81" s="141"/>
      <c r="D81" s="142" t="s">
        <v>71</v>
      </c>
      <c r="E81" s="151" t="s">
        <v>1615</v>
      </c>
      <c r="F81" s="151" t="s">
        <v>1616</v>
      </c>
      <c r="J81" s="152">
        <f>BK81</f>
        <v>0</v>
      </c>
      <c r="L81" s="141"/>
      <c r="M81" s="145"/>
      <c r="N81" s="146"/>
      <c r="O81" s="146"/>
      <c r="P81" s="147">
        <f>P82</f>
        <v>0</v>
      </c>
      <c r="Q81" s="146"/>
      <c r="R81" s="147">
        <f>R82</f>
        <v>0</v>
      </c>
      <c r="S81" s="146"/>
      <c r="T81" s="148">
        <f>T82</f>
        <v>0</v>
      </c>
      <c r="AR81" s="142" t="s">
        <v>181</v>
      </c>
      <c r="AT81" s="149" t="s">
        <v>71</v>
      </c>
      <c r="AU81" s="149" t="s">
        <v>77</v>
      </c>
      <c r="AY81" s="142" t="s">
        <v>145</v>
      </c>
      <c r="BK81" s="150">
        <f>BK82</f>
        <v>0</v>
      </c>
    </row>
    <row r="82" spans="2:65" s="1" customFormat="1" ht="14.4" customHeight="1">
      <c r="B82" s="153"/>
      <c r="C82" s="154" t="s">
        <v>77</v>
      </c>
      <c r="D82" s="154" t="s">
        <v>150</v>
      </c>
      <c r="E82" s="155" t="s">
        <v>1617</v>
      </c>
      <c r="F82" s="156" t="s">
        <v>1616</v>
      </c>
      <c r="G82" s="157" t="s">
        <v>1618</v>
      </c>
      <c r="H82" s="158">
        <v>1</v>
      </c>
      <c r="I82" s="159">
        <v>0</v>
      </c>
      <c r="J82" s="159">
        <f>ROUND(I82*H82,2)</f>
        <v>0</v>
      </c>
      <c r="K82" s="156" t="s">
        <v>154</v>
      </c>
      <c r="L82" s="39"/>
      <c r="M82" s="160" t="s">
        <v>5</v>
      </c>
      <c r="N82" s="161" t="s">
        <v>43</v>
      </c>
      <c r="O82" s="162">
        <v>0</v>
      </c>
      <c r="P82" s="162">
        <f>O82*H82</f>
        <v>0</v>
      </c>
      <c r="Q82" s="162">
        <v>0</v>
      </c>
      <c r="R82" s="162">
        <f>Q82*H82</f>
        <v>0</v>
      </c>
      <c r="S82" s="162">
        <v>0</v>
      </c>
      <c r="T82" s="163">
        <f>S82*H82</f>
        <v>0</v>
      </c>
      <c r="AR82" s="24" t="s">
        <v>1619</v>
      </c>
      <c r="AT82" s="24" t="s">
        <v>150</v>
      </c>
      <c r="AU82" s="24" t="s">
        <v>80</v>
      </c>
      <c r="AY82" s="24" t="s">
        <v>145</v>
      </c>
      <c r="BE82" s="164">
        <f>IF(N82="základní",J82,0)</f>
        <v>0</v>
      </c>
      <c r="BF82" s="164">
        <f>IF(N82="snížená",J82,0)</f>
        <v>0</v>
      </c>
      <c r="BG82" s="164">
        <f>IF(N82="zákl. přenesená",J82,0)</f>
        <v>0</v>
      </c>
      <c r="BH82" s="164">
        <f>IF(N82="sníž. přenesená",J82,0)</f>
        <v>0</v>
      </c>
      <c r="BI82" s="164">
        <f>IF(N82="nulová",J82,0)</f>
        <v>0</v>
      </c>
      <c r="BJ82" s="24" t="s">
        <v>77</v>
      </c>
      <c r="BK82" s="164">
        <f>ROUND(I82*H82,2)</f>
        <v>0</v>
      </c>
      <c r="BL82" s="24" t="s">
        <v>1619</v>
      </c>
      <c r="BM82" s="24" t="s">
        <v>1620</v>
      </c>
    </row>
    <row r="83" spans="2:65" s="10" customFormat="1" ht="29.9" customHeight="1">
      <c r="B83" s="141"/>
      <c r="D83" s="142" t="s">
        <v>71</v>
      </c>
      <c r="E83" s="151" t="s">
        <v>1621</v>
      </c>
      <c r="F83" s="151" t="s">
        <v>1622</v>
      </c>
      <c r="J83" s="152">
        <f>BK83</f>
        <v>0</v>
      </c>
      <c r="L83" s="141"/>
      <c r="M83" s="145"/>
      <c r="N83" s="146"/>
      <c r="O83" s="146"/>
      <c r="P83" s="147">
        <f>SUM(P84:P85)</f>
        <v>0</v>
      </c>
      <c r="Q83" s="146"/>
      <c r="R83" s="147">
        <f>SUM(R84:R85)</f>
        <v>0</v>
      </c>
      <c r="S83" s="146"/>
      <c r="T83" s="148">
        <f>SUM(T84:T85)</f>
        <v>0</v>
      </c>
      <c r="AR83" s="142" t="s">
        <v>181</v>
      </c>
      <c r="AT83" s="149" t="s">
        <v>71</v>
      </c>
      <c r="AU83" s="149" t="s">
        <v>77</v>
      </c>
      <c r="AY83" s="142" t="s">
        <v>145</v>
      </c>
      <c r="BK83" s="150">
        <f>SUM(BK84:BK85)</f>
        <v>0</v>
      </c>
    </row>
    <row r="84" spans="2:65" s="1" customFormat="1" ht="14.4" customHeight="1">
      <c r="B84" s="153"/>
      <c r="C84" s="154" t="s">
        <v>80</v>
      </c>
      <c r="D84" s="154" t="s">
        <v>150</v>
      </c>
      <c r="E84" s="155" t="s">
        <v>1623</v>
      </c>
      <c r="F84" s="156" t="s">
        <v>1624</v>
      </c>
      <c r="G84" s="157" t="s">
        <v>1618</v>
      </c>
      <c r="H84" s="158">
        <v>1</v>
      </c>
      <c r="I84" s="159">
        <v>0</v>
      </c>
      <c r="J84" s="159">
        <f>ROUND(I84*H84,2)</f>
        <v>0</v>
      </c>
      <c r="K84" s="156" t="s">
        <v>154</v>
      </c>
      <c r="L84" s="39"/>
      <c r="M84" s="160" t="s">
        <v>5</v>
      </c>
      <c r="N84" s="161" t="s">
        <v>43</v>
      </c>
      <c r="O84" s="162">
        <v>0</v>
      </c>
      <c r="P84" s="162">
        <f>O84*H84</f>
        <v>0</v>
      </c>
      <c r="Q84" s="162">
        <v>0</v>
      </c>
      <c r="R84" s="162">
        <f>Q84*H84</f>
        <v>0</v>
      </c>
      <c r="S84" s="162">
        <v>0</v>
      </c>
      <c r="T84" s="163">
        <f>S84*H84</f>
        <v>0</v>
      </c>
      <c r="AR84" s="24" t="s">
        <v>1619</v>
      </c>
      <c r="AT84" s="24" t="s">
        <v>150</v>
      </c>
      <c r="AU84" s="24" t="s">
        <v>80</v>
      </c>
      <c r="AY84" s="24" t="s">
        <v>145</v>
      </c>
      <c r="BE84" s="164">
        <f>IF(N84="základní",J84,0)</f>
        <v>0</v>
      </c>
      <c r="BF84" s="164">
        <f>IF(N84="snížená",J84,0)</f>
        <v>0</v>
      </c>
      <c r="BG84" s="164">
        <f>IF(N84="zákl. přenesená",J84,0)</f>
        <v>0</v>
      </c>
      <c r="BH84" s="164">
        <f>IF(N84="sníž. přenesená",J84,0)</f>
        <v>0</v>
      </c>
      <c r="BI84" s="164">
        <f>IF(N84="nulová",J84,0)</f>
        <v>0</v>
      </c>
      <c r="BJ84" s="24" t="s">
        <v>77</v>
      </c>
      <c r="BK84" s="164">
        <f>ROUND(I84*H84,2)</f>
        <v>0</v>
      </c>
      <c r="BL84" s="24" t="s">
        <v>1619</v>
      </c>
      <c r="BM84" s="24" t="s">
        <v>1625</v>
      </c>
    </row>
    <row r="85" spans="2:65" s="1" customFormat="1" ht="14.4" customHeight="1">
      <c r="B85" s="153"/>
      <c r="C85" s="154" t="s">
        <v>146</v>
      </c>
      <c r="D85" s="154" t="s">
        <v>150</v>
      </c>
      <c r="E85" s="155" t="s">
        <v>1626</v>
      </c>
      <c r="F85" s="156" t="s">
        <v>1627</v>
      </c>
      <c r="G85" s="157" t="s">
        <v>1618</v>
      </c>
      <c r="H85" s="158">
        <v>1</v>
      </c>
      <c r="I85" s="159">
        <v>0</v>
      </c>
      <c r="J85" s="159">
        <f>ROUND(I85*H85,2)</f>
        <v>0</v>
      </c>
      <c r="K85" s="156" t="s">
        <v>154</v>
      </c>
      <c r="L85" s="39"/>
      <c r="M85" s="160" t="s">
        <v>5</v>
      </c>
      <c r="N85" s="202" t="s">
        <v>43</v>
      </c>
      <c r="O85" s="203">
        <v>0</v>
      </c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AR85" s="24" t="s">
        <v>1619</v>
      </c>
      <c r="AT85" s="24" t="s">
        <v>150</v>
      </c>
      <c r="AU85" s="24" t="s">
        <v>80</v>
      </c>
      <c r="AY85" s="24" t="s">
        <v>145</v>
      </c>
      <c r="BE85" s="164">
        <f>IF(N85="základní",J85,0)</f>
        <v>0</v>
      </c>
      <c r="BF85" s="164">
        <f>IF(N85="snížená",J85,0)</f>
        <v>0</v>
      </c>
      <c r="BG85" s="164">
        <f>IF(N85="zákl. přenesená",J85,0)</f>
        <v>0</v>
      </c>
      <c r="BH85" s="164">
        <f>IF(N85="sníž. přenesená",J85,0)</f>
        <v>0</v>
      </c>
      <c r="BI85" s="164">
        <f>IF(N85="nulová",J85,0)</f>
        <v>0</v>
      </c>
      <c r="BJ85" s="24" t="s">
        <v>77</v>
      </c>
      <c r="BK85" s="164">
        <f>ROUND(I85*H85,2)</f>
        <v>0</v>
      </c>
      <c r="BL85" s="24" t="s">
        <v>1619</v>
      </c>
      <c r="BM85" s="24" t="s">
        <v>1628</v>
      </c>
    </row>
    <row r="86" spans="2:65" s="1" customFormat="1" ht="6.9" customHeight="1">
      <c r="B86" s="54"/>
      <c r="C86" s="55"/>
      <c r="D86" s="55"/>
      <c r="E86" s="55"/>
      <c r="F86" s="55"/>
      <c r="G86" s="55"/>
      <c r="H86" s="55"/>
      <c r="I86" s="55"/>
      <c r="J86" s="55"/>
      <c r="K86" s="55"/>
      <c r="L86" s="39"/>
    </row>
  </sheetData>
  <autoFilter ref="C78:K8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topLeftCell="A202" zoomScaleNormal="100" workbookViewId="0"/>
  </sheetViews>
  <sheetFormatPr defaultRowHeight="12"/>
  <cols>
    <col min="1" max="1" width="8.25" style="205" customWidth="1"/>
    <col min="2" max="2" width="1.75" style="205" customWidth="1"/>
    <col min="3" max="4" width="5" style="205" customWidth="1"/>
    <col min="5" max="5" width="11.75" style="205" customWidth="1"/>
    <col min="6" max="6" width="9.125" style="205" customWidth="1"/>
    <col min="7" max="7" width="5" style="205" customWidth="1"/>
    <col min="8" max="8" width="77.875" style="205" customWidth="1"/>
    <col min="9" max="10" width="20" style="205" customWidth="1"/>
    <col min="11" max="11" width="1.7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5" customFormat="1" ht="45" customHeight="1">
      <c r="B3" s="209"/>
      <c r="C3" s="326" t="s">
        <v>1629</v>
      </c>
      <c r="D3" s="326"/>
      <c r="E3" s="326"/>
      <c r="F3" s="326"/>
      <c r="G3" s="326"/>
      <c r="H3" s="326"/>
      <c r="I3" s="326"/>
      <c r="J3" s="326"/>
      <c r="K3" s="210"/>
    </row>
    <row r="4" spans="2:11" ht="25.5" customHeight="1">
      <c r="B4" s="211"/>
      <c r="C4" s="333" t="s">
        <v>1630</v>
      </c>
      <c r="D4" s="333"/>
      <c r="E4" s="333"/>
      <c r="F4" s="333"/>
      <c r="G4" s="333"/>
      <c r="H4" s="333"/>
      <c r="I4" s="333"/>
      <c r="J4" s="333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29" t="s">
        <v>1631</v>
      </c>
      <c r="D6" s="329"/>
      <c r="E6" s="329"/>
      <c r="F6" s="329"/>
      <c r="G6" s="329"/>
      <c r="H6" s="329"/>
      <c r="I6" s="329"/>
      <c r="J6" s="329"/>
      <c r="K6" s="212"/>
    </row>
    <row r="7" spans="2:11" ht="15" customHeight="1">
      <c r="B7" s="215"/>
      <c r="C7" s="329" t="s">
        <v>1632</v>
      </c>
      <c r="D7" s="329"/>
      <c r="E7" s="329"/>
      <c r="F7" s="329"/>
      <c r="G7" s="329"/>
      <c r="H7" s="329"/>
      <c r="I7" s="329"/>
      <c r="J7" s="329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29" t="s">
        <v>1633</v>
      </c>
      <c r="D9" s="329"/>
      <c r="E9" s="329"/>
      <c r="F9" s="329"/>
      <c r="G9" s="329"/>
      <c r="H9" s="329"/>
      <c r="I9" s="329"/>
      <c r="J9" s="329"/>
      <c r="K9" s="212"/>
    </row>
    <row r="10" spans="2:11" ht="15" customHeight="1">
      <c r="B10" s="215"/>
      <c r="C10" s="214"/>
      <c r="D10" s="329" t="s">
        <v>1634</v>
      </c>
      <c r="E10" s="329"/>
      <c r="F10" s="329"/>
      <c r="G10" s="329"/>
      <c r="H10" s="329"/>
      <c r="I10" s="329"/>
      <c r="J10" s="329"/>
      <c r="K10" s="212"/>
    </row>
    <row r="11" spans="2:11" ht="15" customHeight="1">
      <c r="B11" s="215"/>
      <c r="C11" s="216"/>
      <c r="D11" s="329" t="s">
        <v>1635</v>
      </c>
      <c r="E11" s="329"/>
      <c r="F11" s="329"/>
      <c r="G11" s="329"/>
      <c r="H11" s="329"/>
      <c r="I11" s="329"/>
      <c r="J11" s="329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29" t="s">
        <v>1636</v>
      </c>
      <c r="E13" s="329"/>
      <c r="F13" s="329"/>
      <c r="G13" s="329"/>
      <c r="H13" s="329"/>
      <c r="I13" s="329"/>
      <c r="J13" s="329"/>
      <c r="K13" s="212"/>
    </row>
    <row r="14" spans="2:11" ht="15" customHeight="1">
      <c r="B14" s="215"/>
      <c r="C14" s="216"/>
      <c r="D14" s="329" t="s">
        <v>1637</v>
      </c>
      <c r="E14" s="329"/>
      <c r="F14" s="329"/>
      <c r="G14" s="329"/>
      <c r="H14" s="329"/>
      <c r="I14" s="329"/>
      <c r="J14" s="329"/>
      <c r="K14" s="212"/>
    </row>
    <row r="15" spans="2:11" ht="15" customHeight="1">
      <c r="B15" s="215"/>
      <c r="C15" s="216"/>
      <c r="D15" s="329" t="s">
        <v>1638</v>
      </c>
      <c r="E15" s="329"/>
      <c r="F15" s="329"/>
      <c r="G15" s="329"/>
      <c r="H15" s="329"/>
      <c r="I15" s="329"/>
      <c r="J15" s="329"/>
      <c r="K15" s="212"/>
    </row>
    <row r="16" spans="2:11" ht="15" customHeight="1">
      <c r="B16" s="215"/>
      <c r="C16" s="216"/>
      <c r="D16" s="216"/>
      <c r="E16" s="217" t="s">
        <v>78</v>
      </c>
      <c r="F16" s="329" t="s">
        <v>1639</v>
      </c>
      <c r="G16" s="329"/>
      <c r="H16" s="329"/>
      <c r="I16" s="329"/>
      <c r="J16" s="329"/>
      <c r="K16" s="212"/>
    </row>
    <row r="17" spans="2:11" ht="15" customHeight="1">
      <c r="B17" s="215"/>
      <c r="C17" s="216"/>
      <c r="D17" s="216"/>
      <c r="E17" s="217" t="s">
        <v>1640</v>
      </c>
      <c r="F17" s="329" t="s">
        <v>1641</v>
      </c>
      <c r="G17" s="329"/>
      <c r="H17" s="329"/>
      <c r="I17" s="329"/>
      <c r="J17" s="329"/>
      <c r="K17" s="212"/>
    </row>
    <row r="18" spans="2:11" ht="15" customHeight="1">
      <c r="B18" s="215"/>
      <c r="C18" s="216"/>
      <c r="D18" s="216"/>
      <c r="E18" s="217" t="s">
        <v>1642</v>
      </c>
      <c r="F18" s="329" t="s">
        <v>1643</v>
      </c>
      <c r="G18" s="329"/>
      <c r="H18" s="329"/>
      <c r="I18" s="329"/>
      <c r="J18" s="329"/>
      <c r="K18" s="212"/>
    </row>
    <row r="19" spans="2:11" ht="15" customHeight="1">
      <c r="B19" s="215"/>
      <c r="C19" s="216"/>
      <c r="D19" s="216"/>
      <c r="E19" s="217" t="s">
        <v>82</v>
      </c>
      <c r="F19" s="329" t="s">
        <v>1644</v>
      </c>
      <c r="G19" s="329"/>
      <c r="H19" s="329"/>
      <c r="I19" s="329"/>
      <c r="J19" s="329"/>
      <c r="K19" s="212"/>
    </row>
    <row r="20" spans="2:11" ht="15" customHeight="1">
      <c r="B20" s="215"/>
      <c r="C20" s="216"/>
      <c r="D20" s="216"/>
      <c r="E20" s="217" t="s">
        <v>1645</v>
      </c>
      <c r="F20" s="329" t="s">
        <v>1646</v>
      </c>
      <c r="G20" s="329"/>
      <c r="H20" s="329"/>
      <c r="I20" s="329"/>
      <c r="J20" s="329"/>
      <c r="K20" s="212"/>
    </row>
    <row r="21" spans="2:11" ht="15" customHeight="1">
      <c r="B21" s="215"/>
      <c r="C21" s="216"/>
      <c r="D21" s="216"/>
      <c r="E21" s="217" t="s">
        <v>1647</v>
      </c>
      <c r="F21" s="329" t="s">
        <v>1648</v>
      </c>
      <c r="G21" s="329"/>
      <c r="H21" s="329"/>
      <c r="I21" s="329"/>
      <c r="J21" s="329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29" t="s">
        <v>1649</v>
      </c>
      <c r="D23" s="329"/>
      <c r="E23" s="329"/>
      <c r="F23" s="329"/>
      <c r="G23" s="329"/>
      <c r="H23" s="329"/>
      <c r="I23" s="329"/>
      <c r="J23" s="329"/>
      <c r="K23" s="212"/>
    </row>
    <row r="24" spans="2:11" ht="15" customHeight="1">
      <c r="B24" s="215"/>
      <c r="C24" s="329" t="s">
        <v>1650</v>
      </c>
      <c r="D24" s="329"/>
      <c r="E24" s="329"/>
      <c r="F24" s="329"/>
      <c r="G24" s="329"/>
      <c r="H24" s="329"/>
      <c r="I24" s="329"/>
      <c r="J24" s="329"/>
      <c r="K24" s="212"/>
    </row>
    <row r="25" spans="2:11" ht="15" customHeight="1">
      <c r="B25" s="215"/>
      <c r="C25" s="214"/>
      <c r="D25" s="329" t="s">
        <v>1651</v>
      </c>
      <c r="E25" s="329"/>
      <c r="F25" s="329"/>
      <c r="G25" s="329"/>
      <c r="H25" s="329"/>
      <c r="I25" s="329"/>
      <c r="J25" s="329"/>
      <c r="K25" s="212"/>
    </row>
    <row r="26" spans="2:11" ht="15" customHeight="1">
      <c r="B26" s="215"/>
      <c r="C26" s="216"/>
      <c r="D26" s="329" t="s">
        <v>1652</v>
      </c>
      <c r="E26" s="329"/>
      <c r="F26" s="329"/>
      <c r="G26" s="329"/>
      <c r="H26" s="329"/>
      <c r="I26" s="329"/>
      <c r="J26" s="329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29" t="s">
        <v>1653</v>
      </c>
      <c r="E28" s="329"/>
      <c r="F28" s="329"/>
      <c r="G28" s="329"/>
      <c r="H28" s="329"/>
      <c r="I28" s="329"/>
      <c r="J28" s="329"/>
      <c r="K28" s="212"/>
    </row>
    <row r="29" spans="2:11" ht="15" customHeight="1">
      <c r="B29" s="215"/>
      <c r="C29" s="216"/>
      <c r="D29" s="329" t="s">
        <v>1654</v>
      </c>
      <c r="E29" s="329"/>
      <c r="F29" s="329"/>
      <c r="G29" s="329"/>
      <c r="H29" s="329"/>
      <c r="I29" s="329"/>
      <c r="J29" s="329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29" t="s">
        <v>1655</v>
      </c>
      <c r="E31" s="329"/>
      <c r="F31" s="329"/>
      <c r="G31" s="329"/>
      <c r="H31" s="329"/>
      <c r="I31" s="329"/>
      <c r="J31" s="329"/>
      <c r="K31" s="212"/>
    </row>
    <row r="32" spans="2:11" ht="15" customHeight="1">
      <c r="B32" s="215"/>
      <c r="C32" s="216"/>
      <c r="D32" s="329" t="s">
        <v>1656</v>
      </c>
      <c r="E32" s="329"/>
      <c r="F32" s="329"/>
      <c r="G32" s="329"/>
      <c r="H32" s="329"/>
      <c r="I32" s="329"/>
      <c r="J32" s="329"/>
      <c r="K32" s="212"/>
    </row>
    <row r="33" spans="2:11" ht="15" customHeight="1">
      <c r="B33" s="215"/>
      <c r="C33" s="216"/>
      <c r="D33" s="329" t="s">
        <v>1657</v>
      </c>
      <c r="E33" s="329"/>
      <c r="F33" s="329"/>
      <c r="G33" s="329"/>
      <c r="H33" s="329"/>
      <c r="I33" s="329"/>
      <c r="J33" s="329"/>
      <c r="K33" s="212"/>
    </row>
    <row r="34" spans="2:11" ht="15" customHeight="1">
      <c r="B34" s="215"/>
      <c r="C34" s="216"/>
      <c r="D34" s="214"/>
      <c r="E34" s="218" t="s">
        <v>130</v>
      </c>
      <c r="F34" s="214"/>
      <c r="G34" s="329" t="s">
        <v>1658</v>
      </c>
      <c r="H34" s="329"/>
      <c r="I34" s="329"/>
      <c r="J34" s="329"/>
      <c r="K34" s="212"/>
    </row>
    <row r="35" spans="2:11" ht="30.75" customHeight="1">
      <c r="B35" s="215"/>
      <c r="C35" s="216"/>
      <c r="D35" s="214"/>
      <c r="E35" s="218" t="s">
        <v>1659</v>
      </c>
      <c r="F35" s="214"/>
      <c r="G35" s="329" t="s">
        <v>1660</v>
      </c>
      <c r="H35" s="329"/>
      <c r="I35" s="329"/>
      <c r="J35" s="329"/>
      <c r="K35" s="212"/>
    </row>
    <row r="36" spans="2:11" ht="15" customHeight="1">
      <c r="B36" s="215"/>
      <c r="C36" s="216"/>
      <c r="D36" s="214"/>
      <c r="E36" s="218" t="s">
        <v>53</v>
      </c>
      <c r="F36" s="214"/>
      <c r="G36" s="329" t="s">
        <v>1661</v>
      </c>
      <c r="H36" s="329"/>
      <c r="I36" s="329"/>
      <c r="J36" s="329"/>
      <c r="K36" s="212"/>
    </row>
    <row r="37" spans="2:11" ht="15" customHeight="1">
      <c r="B37" s="215"/>
      <c r="C37" s="216"/>
      <c r="D37" s="214"/>
      <c r="E37" s="218" t="s">
        <v>131</v>
      </c>
      <c r="F37" s="214"/>
      <c r="G37" s="329" t="s">
        <v>1662</v>
      </c>
      <c r="H37" s="329"/>
      <c r="I37" s="329"/>
      <c r="J37" s="329"/>
      <c r="K37" s="212"/>
    </row>
    <row r="38" spans="2:11" ht="15" customHeight="1">
      <c r="B38" s="215"/>
      <c r="C38" s="216"/>
      <c r="D38" s="214"/>
      <c r="E38" s="218" t="s">
        <v>132</v>
      </c>
      <c r="F38" s="214"/>
      <c r="G38" s="329" t="s">
        <v>1663</v>
      </c>
      <c r="H38" s="329"/>
      <c r="I38" s="329"/>
      <c r="J38" s="329"/>
      <c r="K38" s="212"/>
    </row>
    <row r="39" spans="2:11" ht="15" customHeight="1">
      <c r="B39" s="215"/>
      <c r="C39" s="216"/>
      <c r="D39" s="214"/>
      <c r="E39" s="218" t="s">
        <v>133</v>
      </c>
      <c r="F39" s="214"/>
      <c r="G39" s="329" t="s">
        <v>1664</v>
      </c>
      <c r="H39" s="329"/>
      <c r="I39" s="329"/>
      <c r="J39" s="329"/>
      <c r="K39" s="212"/>
    </row>
    <row r="40" spans="2:11" ht="15" customHeight="1">
      <c r="B40" s="215"/>
      <c r="C40" s="216"/>
      <c r="D40" s="214"/>
      <c r="E40" s="218" t="s">
        <v>1665</v>
      </c>
      <c r="F40" s="214"/>
      <c r="G40" s="329" t="s">
        <v>1666</v>
      </c>
      <c r="H40" s="329"/>
      <c r="I40" s="329"/>
      <c r="J40" s="329"/>
      <c r="K40" s="212"/>
    </row>
    <row r="41" spans="2:11" ht="15" customHeight="1">
      <c r="B41" s="215"/>
      <c r="C41" s="216"/>
      <c r="D41" s="214"/>
      <c r="E41" s="218"/>
      <c r="F41" s="214"/>
      <c r="G41" s="329" t="s">
        <v>1667</v>
      </c>
      <c r="H41" s="329"/>
      <c r="I41" s="329"/>
      <c r="J41" s="329"/>
      <c r="K41" s="212"/>
    </row>
    <row r="42" spans="2:11" ht="15" customHeight="1">
      <c r="B42" s="215"/>
      <c r="C42" s="216"/>
      <c r="D42" s="214"/>
      <c r="E42" s="218" t="s">
        <v>1668</v>
      </c>
      <c r="F42" s="214"/>
      <c r="G42" s="329" t="s">
        <v>1669</v>
      </c>
      <c r="H42" s="329"/>
      <c r="I42" s="329"/>
      <c r="J42" s="329"/>
      <c r="K42" s="212"/>
    </row>
    <row r="43" spans="2:11" ht="15" customHeight="1">
      <c r="B43" s="215"/>
      <c r="C43" s="216"/>
      <c r="D43" s="214"/>
      <c r="E43" s="218" t="s">
        <v>135</v>
      </c>
      <c r="F43" s="214"/>
      <c r="G43" s="329" t="s">
        <v>1670</v>
      </c>
      <c r="H43" s="329"/>
      <c r="I43" s="329"/>
      <c r="J43" s="329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29" t="s">
        <v>1671</v>
      </c>
      <c r="E45" s="329"/>
      <c r="F45" s="329"/>
      <c r="G45" s="329"/>
      <c r="H45" s="329"/>
      <c r="I45" s="329"/>
      <c r="J45" s="329"/>
      <c r="K45" s="212"/>
    </row>
    <row r="46" spans="2:11" ht="15" customHeight="1">
      <c r="B46" s="215"/>
      <c r="C46" s="216"/>
      <c r="D46" s="216"/>
      <c r="E46" s="329" t="s">
        <v>1672</v>
      </c>
      <c r="F46" s="329"/>
      <c r="G46" s="329"/>
      <c r="H46" s="329"/>
      <c r="I46" s="329"/>
      <c r="J46" s="329"/>
      <c r="K46" s="212"/>
    </row>
    <row r="47" spans="2:11" ht="15" customHeight="1">
      <c r="B47" s="215"/>
      <c r="C47" s="216"/>
      <c r="D47" s="216"/>
      <c r="E47" s="329" t="s">
        <v>1673</v>
      </c>
      <c r="F47" s="329"/>
      <c r="G47" s="329"/>
      <c r="H47" s="329"/>
      <c r="I47" s="329"/>
      <c r="J47" s="329"/>
      <c r="K47" s="212"/>
    </row>
    <row r="48" spans="2:11" ht="15" customHeight="1">
      <c r="B48" s="215"/>
      <c r="C48" s="216"/>
      <c r="D48" s="216"/>
      <c r="E48" s="329" t="s">
        <v>1674</v>
      </c>
      <c r="F48" s="329"/>
      <c r="G48" s="329"/>
      <c r="H48" s="329"/>
      <c r="I48" s="329"/>
      <c r="J48" s="329"/>
      <c r="K48" s="212"/>
    </row>
    <row r="49" spans="2:11" ht="15" customHeight="1">
      <c r="B49" s="215"/>
      <c r="C49" s="216"/>
      <c r="D49" s="329" t="s">
        <v>1675</v>
      </c>
      <c r="E49" s="329"/>
      <c r="F49" s="329"/>
      <c r="G49" s="329"/>
      <c r="H49" s="329"/>
      <c r="I49" s="329"/>
      <c r="J49" s="329"/>
      <c r="K49" s="212"/>
    </row>
    <row r="50" spans="2:11" ht="25.5" customHeight="1">
      <c r="B50" s="211"/>
      <c r="C50" s="333" t="s">
        <v>1676</v>
      </c>
      <c r="D50" s="333"/>
      <c r="E50" s="333"/>
      <c r="F50" s="333"/>
      <c r="G50" s="333"/>
      <c r="H50" s="333"/>
      <c r="I50" s="333"/>
      <c r="J50" s="333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29" t="s">
        <v>1677</v>
      </c>
      <c r="D52" s="329"/>
      <c r="E52" s="329"/>
      <c r="F52" s="329"/>
      <c r="G52" s="329"/>
      <c r="H52" s="329"/>
      <c r="I52" s="329"/>
      <c r="J52" s="329"/>
      <c r="K52" s="212"/>
    </row>
    <row r="53" spans="2:11" ht="15" customHeight="1">
      <c r="B53" s="211"/>
      <c r="C53" s="329" t="s">
        <v>1678</v>
      </c>
      <c r="D53" s="329"/>
      <c r="E53" s="329"/>
      <c r="F53" s="329"/>
      <c r="G53" s="329"/>
      <c r="H53" s="329"/>
      <c r="I53" s="329"/>
      <c r="J53" s="329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29" t="s">
        <v>1679</v>
      </c>
      <c r="D55" s="329"/>
      <c r="E55" s="329"/>
      <c r="F55" s="329"/>
      <c r="G55" s="329"/>
      <c r="H55" s="329"/>
      <c r="I55" s="329"/>
      <c r="J55" s="329"/>
      <c r="K55" s="212"/>
    </row>
    <row r="56" spans="2:11" ht="15" customHeight="1">
      <c r="B56" s="211"/>
      <c r="C56" s="216"/>
      <c r="D56" s="329" t="s">
        <v>1680</v>
      </c>
      <c r="E56" s="329"/>
      <c r="F56" s="329"/>
      <c r="G56" s="329"/>
      <c r="H56" s="329"/>
      <c r="I56" s="329"/>
      <c r="J56" s="329"/>
      <c r="K56" s="212"/>
    </row>
    <row r="57" spans="2:11" ht="15" customHeight="1">
      <c r="B57" s="211"/>
      <c r="C57" s="216"/>
      <c r="D57" s="329" t="s">
        <v>1681</v>
      </c>
      <c r="E57" s="329"/>
      <c r="F57" s="329"/>
      <c r="G57" s="329"/>
      <c r="H57" s="329"/>
      <c r="I57" s="329"/>
      <c r="J57" s="329"/>
      <c r="K57" s="212"/>
    </row>
    <row r="58" spans="2:11" ht="15" customHeight="1">
      <c r="B58" s="211"/>
      <c r="C58" s="216"/>
      <c r="D58" s="329" t="s">
        <v>1682</v>
      </c>
      <c r="E58" s="329"/>
      <c r="F58" s="329"/>
      <c r="G58" s="329"/>
      <c r="H58" s="329"/>
      <c r="I58" s="329"/>
      <c r="J58" s="329"/>
      <c r="K58" s="212"/>
    </row>
    <row r="59" spans="2:11" ht="15" customHeight="1">
      <c r="B59" s="211"/>
      <c r="C59" s="216"/>
      <c r="D59" s="329" t="s">
        <v>1683</v>
      </c>
      <c r="E59" s="329"/>
      <c r="F59" s="329"/>
      <c r="G59" s="329"/>
      <c r="H59" s="329"/>
      <c r="I59" s="329"/>
      <c r="J59" s="329"/>
      <c r="K59" s="212"/>
    </row>
    <row r="60" spans="2:11" ht="15" customHeight="1">
      <c r="B60" s="211"/>
      <c r="C60" s="216"/>
      <c r="D60" s="330" t="s">
        <v>1684</v>
      </c>
      <c r="E60" s="330"/>
      <c r="F60" s="330"/>
      <c r="G60" s="330"/>
      <c r="H60" s="330"/>
      <c r="I60" s="330"/>
      <c r="J60" s="330"/>
      <c r="K60" s="212"/>
    </row>
    <row r="61" spans="2:11" ht="15" customHeight="1">
      <c r="B61" s="211"/>
      <c r="C61" s="216"/>
      <c r="D61" s="329" t="s">
        <v>1685</v>
      </c>
      <c r="E61" s="329"/>
      <c r="F61" s="329"/>
      <c r="G61" s="329"/>
      <c r="H61" s="329"/>
      <c r="I61" s="329"/>
      <c r="J61" s="329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29" t="s">
        <v>1686</v>
      </c>
      <c r="E63" s="329"/>
      <c r="F63" s="329"/>
      <c r="G63" s="329"/>
      <c r="H63" s="329"/>
      <c r="I63" s="329"/>
      <c r="J63" s="329"/>
      <c r="K63" s="212"/>
    </row>
    <row r="64" spans="2:11" ht="15" customHeight="1">
      <c r="B64" s="211"/>
      <c r="C64" s="216"/>
      <c r="D64" s="330" t="s">
        <v>1687</v>
      </c>
      <c r="E64" s="330"/>
      <c r="F64" s="330"/>
      <c r="G64" s="330"/>
      <c r="H64" s="330"/>
      <c r="I64" s="330"/>
      <c r="J64" s="330"/>
      <c r="K64" s="212"/>
    </row>
    <row r="65" spans="2:11" ht="15" customHeight="1">
      <c r="B65" s="211"/>
      <c r="C65" s="216"/>
      <c r="D65" s="329" t="s">
        <v>1688</v>
      </c>
      <c r="E65" s="329"/>
      <c r="F65" s="329"/>
      <c r="G65" s="329"/>
      <c r="H65" s="329"/>
      <c r="I65" s="329"/>
      <c r="J65" s="329"/>
      <c r="K65" s="212"/>
    </row>
    <row r="66" spans="2:11" ht="15" customHeight="1">
      <c r="B66" s="211"/>
      <c r="C66" s="216"/>
      <c r="D66" s="329" t="s">
        <v>1689</v>
      </c>
      <c r="E66" s="329"/>
      <c r="F66" s="329"/>
      <c r="G66" s="329"/>
      <c r="H66" s="329"/>
      <c r="I66" s="329"/>
      <c r="J66" s="329"/>
      <c r="K66" s="212"/>
    </row>
    <row r="67" spans="2:11" ht="15" customHeight="1">
      <c r="B67" s="211"/>
      <c r="C67" s="216"/>
      <c r="D67" s="329" t="s">
        <v>1690</v>
      </c>
      <c r="E67" s="329"/>
      <c r="F67" s="329"/>
      <c r="G67" s="329"/>
      <c r="H67" s="329"/>
      <c r="I67" s="329"/>
      <c r="J67" s="329"/>
      <c r="K67" s="212"/>
    </row>
    <row r="68" spans="2:11" ht="15" customHeight="1">
      <c r="B68" s="211"/>
      <c r="C68" s="216"/>
      <c r="D68" s="329" t="s">
        <v>1691</v>
      </c>
      <c r="E68" s="329"/>
      <c r="F68" s="329"/>
      <c r="G68" s="329"/>
      <c r="H68" s="329"/>
      <c r="I68" s="329"/>
      <c r="J68" s="329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1" t="s">
        <v>88</v>
      </c>
      <c r="D73" s="331"/>
      <c r="E73" s="331"/>
      <c r="F73" s="331"/>
      <c r="G73" s="331"/>
      <c r="H73" s="331"/>
      <c r="I73" s="331"/>
      <c r="J73" s="331"/>
      <c r="K73" s="229"/>
    </row>
    <row r="74" spans="2:11" ht="17.25" customHeight="1">
      <c r="B74" s="228"/>
      <c r="C74" s="230" t="s">
        <v>1692</v>
      </c>
      <c r="D74" s="230"/>
      <c r="E74" s="230"/>
      <c r="F74" s="230" t="s">
        <v>1693</v>
      </c>
      <c r="G74" s="231"/>
      <c r="H74" s="230" t="s">
        <v>131</v>
      </c>
      <c r="I74" s="230" t="s">
        <v>57</v>
      </c>
      <c r="J74" s="230" t="s">
        <v>1694</v>
      </c>
      <c r="K74" s="229"/>
    </row>
    <row r="75" spans="2:11" ht="17.25" customHeight="1">
      <c r="B75" s="228"/>
      <c r="C75" s="232" t="s">
        <v>1695</v>
      </c>
      <c r="D75" s="232"/>
      <c r="E75" s="232"/>
      <c r="F75" s="233" t="s">
        <v>1696</v>
      </c>
      <c r="G75" s="234"/>
      <c r="H75" s="232"/>
      <c r="I75" s="232"/>
      <c r="J75" s="232" t="s">
        <v>1697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53</v>
      </c>
      <c r="D77" s="235"/>
      <c r="E77" s="235"/>
      <c r="F77" s="237" t="s">
        <v>1698</v>
      </c>
      <c r="G77" s="236"/>
      <c r="H77" s="218" t="s">
        <v>1699</v>
      </c>
      <c r="I77" s="218" t="s">
        <v>1700</v>
      </c>
      <c r="J77" s="218">
        <v>20</v>
      </c>
      <c r="K77" s="229"/>
    </row>
    <row r="78" spans="2:11" ht="15" customHeight="1">
      <c r="B78" s="228"/>
      <c r="C78" s="218" t="s">
        <v>1701</v>
      </c>
      <c r="D78" s="218"/>
      <c r="E78" s="218"/>
      <c r="F78" s="237" t="s">
        <v>1698</v>
      </c>
      <c r="G78" s="236"/>
      <c r="H78" s="218" t="s">
        <v>1702</v>
      </c>
      <c r="I78" s="218" t="s">
        <v>1700</v>
      </c>
      <c r="J78" s="218">
        <v>120</v>
      </c>
      <c r="K78" s="229"/>
    </row>
    <row r="79" spans="2:11" ht="15" customHeight="1">
      <c r="B79" s="238"/>
      <c r="C79" s="218" t="s">
        <v>1703</v>
      </c>
      <c r="D79" s="218"/>
      <c r="E79" s="218"/>
      <c r="F79" s="237" t="s">
        <v>1704</v>
      </c>
      <c r="G79" s="236"/>
      <c r="H79" s="218" t="s">
        <v>1705</v>
      </c>
      <c r="I79" s="218" t="s">
        <v>1700</v>
      </c>
      <c r="J79" s="218">
        <v>50</v>
      </c>
      <c r="K79" s="229"/>
    </row>
    <row r="80" spans="2:11" ht="15" customHeight="1">
      <c r="B80" s="238"/>
      <c r="C80" s="218" t="s">
        <v>1706</v>
      </c>
      <c r="D80" s="218"/>
      <c r="E80" s="218"/>
      <c r="F80" s="237" t="s">
        <v>1698</v>
      </c>
      <c r="G80" s="236"/>
      <c r="H80" s="218" t="s">
        <v>1707</v>
      </c>
      <c r="I80" s="218" t="s">
        <v>1708</v>
      </c>
      <c r="J80" s="218"/>
      <c r="K80" s="229"/>
    </row>
    <row r="81" spans="2:11" ht="15" customHeight="1">
      <c r="B81" s="238"/>
      <c r="C81" s="239" t="s">
        <v>1709</v>
      </c>
      <c r="D81" s="239"/>
      <c r="E81" s="239"/>
      <c r="F81" s="240" t="s">
        <v>1704</v>
      </c>
      <c r="G81" s="239"/>
      <c r="H81" s="239" t="s">
        <v>1710</v>
      </c>
      <c r="I81" s="239" t="s">
        <v>1700</v>
      </c>
      <c r="J81" s="239">
        <v>15</v>
      </c>
      <c r="K81" s="229"/>
    </row>
    <row r="82" spans="2:11" ht="15" customHeight="1">
      <c r="B82" s="238"/>
      <c r="C82" s="239" t="s">
        <v>1711</v>
      </c>
      <c r="D82" s="239"/>
      <c r="E82" s="239"/>
      <c r="F82" s="240" t="s">
        <v>1704</v>
      </c>
      <c r="G82" s="239"/>
      <c r="H82" s="239" t="s">
        <v>1712</v>
      </c>
      <c r="I82" s="239" t="s">
        <v>1700</v>
      </c>
      <c r="J82" s="239">
        <v>15</v>
      </c>
      <c r="K82" s="229"/>
    </row>
    <row r="83" spans="2:11" ht="15" customHeight="1">
      <c r="B83" s="238"/>
      <c r="C83" s="239" t="s">
        <v>1713</v>
      </c>
      <c r="D83" s="239"/>
      <c r="E83" s="239"/>
      <c r="F83" s="240" t="s">
        <v>1704</v>
      </c>
      <c r="G83" s="239"/>
      <c r="H83" s="239" t="s">
        <v>1714</v>
      </c>
      <c r="I83" s="239" t="s">
        <v>1700</v>
      </c>
      <c r="J83" s="239">
        <v>20</v>
      </c>
      <c r="K83" s="229"/>
    </row>
    <row r="84" spans="2:11" ht="15" customHeight="1">
      <c r="B84" s="238"/>
      <c r="C84" s="239" t="s">
        <v>1715</v>
      </c>
      <c r="D84" s="239"/>
      <c r="E84" s="239"/>
      <c r="F84" s="240" t="s">
        <v>1704</v>
      </c>
      <c r="G84" s="239"/>
      <c r="H84" s="239" t="s">
        <v>1716</v>
      </c>
      <c r="I84" s="239" t="s">
        <v>1700</v>
      </c>
      <c r="J84" s="239">
        <v>20</v>
      </c>
      <c r="K84" s="229"/>
    </row>
    <row r="85" spans="2:11" ht="15" customHeight="1">
      <c r="B85" s="238"/>
      <c r="C85" s="218" t="s">
        <v>1717</v>
      </c>
      <c r="D85" s="218"/>
      <c r="E85" s="218"/>
      <c r="F85" s="237" t="s">
        <v>1704</v>
      </c>
      <c r="G85" s="236"/>
      <c r="H85" s="218" t="s">
        <v>1718</v>
      </c>
      <c r="I85" s="218" t="s">
        <v>1700</v>
      </c>
      <c r="J85" s="218">
        <v>50</v>
      </c>
      <c r="K85" s="229"/>
    </row>
    <row r="86" spans="2:11" ht="15" customHeight="1">
      <c r="B86" s="238"/>
      <c r="C86" s="218" t="s">
        <v>1719</v>
      </c>
      <c r="D86" s="218"/>
      <c r="E86" s="218"/>
      <c r="F86" s="237" t="s">
        <v>1704</v>
      </c>
      <c r="G86" s="236"/>
      <c r="H86" s="218" t="s">
        <v>1720</v>
      </c>
      <c r="I86" s="218" t="s">
        <v>1700</v>
      </c>
      <c r="J86" s="218">
        <v>20</v>
      </c>
      <c r="K86" s="229"/>
    </row>
    <row r="87" spans="2:11" ht="15" customHeight="1">
      <c r="B87" s="238"/>
      <c r="C87" s="218" t="s">
        <v>1721</v>
      </c>
      <c r="D87" s="218"/>
      <c r="E87" s="218"/>
      <c r="F87" s="237" t="s">
        <v>1704</v>
      </c>
      <c r="G87" s="236"/>
      <c r="H87" s="218" t="s">
        <v>1722</v>
      </c>
      <c r="I87" s="218" t="s">
        <v>1700</v>
      </c>
      <c r="J87" s="218">
        <v>20</v>
      </c>
      <c r="K87" s="229"/>
    </row>
    <row r="88" spans="2:11" ht="15" customHeight="1">
      <c r="B88" s="238"/>
      <c r="C88" s="218" t="s">
        <v>1723</v>
      </c>
      <c r="D88" s="218"/>
      <c r="E88" s="218"/>
      <c r="F88" s="237" t="s">
        <v>1704</v>
      </c>
      <c r="G88" s="236"/>
      <c r="H88" s="218" t="s">
        <v>1724</v>
      </c>
      <c r="I88" s="218" t="s">
        <v>1700</v>
      </c>
      <c r="J88" s="218">
        <v>50</v>
      </c>
      <c r="K88" s="229"/>
    </row>
    <row r="89" spans="2:11" ht="15" customHeight="1">
      <c r="B89" s="238"/>
      <c r="C89" s="218" t="s">
        <v>1725</v>
      </c>
      <c r="D89" s="218"/>
      <c r="E89" s="218"/>
      <c r="F89" s="237" t="s">
        <v>1704</v>
      </c>
      <c r="G89" s="236"/>
      <c r="H89" s="218" t="s">
        <v>1725</v>
      </c>
      <c r="I89" s="218" t="s">
        <v>1700</v>
      </c>
      <c r="J89" s="218">
        <v>50</v>
      </c>
      <c r="K89" s="229"/>
    </row>
    <row r="90" spans="2:11" ht="15" customHeight="1">
      <c r="B90" s="238"/>
      <c r="C90" s="218" t="s">
        <v>136</v>
      </c>
      <c r="D90" s="218"/>
      <c r="E90" s="218"/>
      <c r="F90" s="237" t="s">
        <v>1704</v>
      </c>
      <c r="G90" s="236"/>
      <c r="H90" s="218" t="s">
        <v>1726</v>
      </c>
      <c r="I90" s="218" t="s">
        <v>1700</v>
      </c>
      <c r="J90" s="218">
        <v>255</v>
      </c>
      <c r="K90" s="229"/>
    </row>
    <row r="91" spans="2:11" ht="15" customHeight="1">
      <c r="B91" s="238"/>
      <c r="C91" s="218" t="s">
        <v>1727</v>
      </c>
      <c r="D91" s="218"/>
      <c r="E91" s="218"/>
      <c r="F91" s="237" t="s">
        <v>1698</v>
      </c>
      <c r="G91" s="236"/>
      <c r="H91" s="218" t="s">
        <v>1728</v>
      </c>
      <c r="I91" s="218" t="s">
        <v>1729</v>
      </c>
      <c r="J91" s="218"/>
      <c r="K91" s="229"/>
    </row>
    <row r="92" spans="2:11" ht="15" customHeight="1">
      <c r="B92" s="238"/>
      <c r="C92" s="218" t="s">
        <v>1730</v>
      </c>
      <c r="D92" s="218"/>
      <c r="E92" s="218"/>
      <c r="F92" s="237" t="s">
        <v>1698</v>
      </c>
      <c r="G92" s="236"/>
      <c r="H92" s="218" t="s">
        <v>1731</v>
      </c>
      <c r="I92" s="218" t="s">
        <v>1732</v>
      </c>
      <c r="J92" s="218"/>
      <c r="K92" s="229"/>
    </row>
    <row r="93" spans="2:11" ht="15" customHeight="1">
      <c r="B93" s="238"/>
      <c r="C93" s="218" t="s">
        <v>1733</v>
      </c>
      <c r="D93" s="218"/>
      <c r="E93" s="218"/>
      <c r="F93" s="237" t="s">
        <v>1698</v>
      </c>
      <c r="G93" s="236"/>
      <c r="H93" s="218" t="s">
        <v>1733</v>
      </c>
      <c r="I93" s="218" t="s">
        <v>1732</v>
      </c>
      <c r="J93" s="218"/>
      <c r="K93" s="229"/>
    </row>
    <row r="94" spans="2:11" ht="15" customHeight="1">
      <c r="B94" s="238"/>
      <c r="C94" s="218" t="s">
        <v>38</v>
      </c>
      <c r="D94" s="218"/>
      <c r="E94" s="218"/>
      <c r="F94" s="237" t="s">
        <v>1698</v>
      </c>
      <c r="G94" s="236"/>
      <c r="H94" s="218" t="s">
        <v>1734</v>
      </c>
      <c r="I94" s="218" t="s">
        <v>1732</v>
      </c>
      <c r="J94" s="218"/>
      <c r="K94" s="229"/>
    </row>
    <row r="95" spans="2:11" ht="15" customHeight="1">
      <c r="B95" s="238"/>
      <c r="C95" s="218" t="s">
        <v>48</v>
      </c>
      <c r="D95" s="218"/>
      <c r="E95" s="218"/>
      <c r="F95" s="237" t="s">
        <v>1698</v>
      </c>
      <c r="G95" s="236"/>
      <c r="H95" s="218" t="s">
        <v>1735</v>
      </c>
      <c r="I95" s="218" t="s">
        <v>1732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1" t="s">
        <v>1736</v>
      </c>
      <c r="D100" s="331"/>
      <c r="E100" s="331"/>
      <c r="F100" s="331"/>
      <c r="G100" s="331"/>
      <c r="H100" s="331"/>
      <c r="I100" s="331"/>
      <c r="J100" s="331"/>
      <c r="K100" s="229"/>
    </row>
    <row r="101" spans="2:11" ht="17.25" customHeight="1">
      <c r="B101" s="228"/>
      <c r="C101" s="230" t="s">
        <v>1692</v>
      </c>
      <c r="D101" s="230"/>
      <c r="E101" s="230"/>
      <c r="F101" s="230" t="s">
        <v>1693</v>
      </c>
      <c r="G101" s="231"/>
      <c r="H101" s="230" t="s">
        <v>131</v>
      </c>
      <c r="I101" s="230" t="s">
        <v>57</v>
      </c>
      <c r="J101" s="230" t="s">
        <v>1694</v>
      </c>
      <c r="K101" s="229"/>
    </row>
    <row r="102" spans="2:11" ht="17.25" customHeight="1">
      <c r="B102" s="228"/>
      <c r="C102" s="232" t="s">
        <v>1695</v>
      </c>
      <c r="D102" s="232"/>
      <c r="E102" s="232"/>
      <c r="F102" s="233" t="s">
        <v>1696</v>
      </c>
      <c r="G102" s="234"/>
      <c r="H102" s="232"/>
      <c r="I102" s="232"/>
      <c r="J102" s="232" t="s">
        <v>1697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53</v>
      </c>
      <c r="D104" s="235"/>
      <c r="E104" s="235"/>
      <c r="F104" s="237" t="s">
        <v>1698</v>
      </c>
      <c r="G104" s="246"/>
      <c r="H104" s="218" t="s">
        <v>1737</v>
      </c>
      <c r="I104" s="218" t="s">
        <v>1700</v>
      </c>
      <c r="J104" s="218">
        <v>20</v>
      </c>
      <c r="K104" s="229"/>
    </row>
    <row r="105" spans="2:11" ht="15" customHeight="1">
      <c r="B105" s="228"/>
      <c r="C105" s="218" t="s">
        <v>1701</v>
      </c>
      <c r="D105" s="218"/>
      <c r="E105" s="218"/>
      <c r="F105" s="237" t="s">
        <v>1698</v>
      </c>
      <c r="G105" s="218"/>
      <c r="H105" s="218" t="s">
        <v>1737</v>
      </c>
      <c r="I105" s="218" t="s">
        <v>1700</v>
      </c>
      <c r="J105" s="218">
        <v>120</v>
      </c>
      <c r="K105" s="229"/>
    </row>
    <row r="106" spans="2:11" ht="15" customHeight="1">
      <c r="B106" s="238"/>
      <c r="C106" s="218" t="s">
        <v>1703</v>
      </c>
      <c r="D106" s="218"/>
      <c r="E106" s="218"/>
      <c r="F106" s="237" t="s">
        <v>1704</v>
      </c>
      <c r="G106" s="218"/>
      <c r="H106" s="218" t="s">
        <v>1737</v>
      </c>
      <c r="I106" s="218" t="s">
        <v>1700</v>
      </c>
      <c r="J106" s="218">
        <v>50</v>
      </c>
      <c r="K106" s="229"/>
    </row>
    <row r="107" spans="2:11" ht="15" customHeight="1">
      <c r="B107" s="238"/>
      <c r="C107" s="218" t="s">
        <v>1706</v>
      </c>
      <c r="D107" s="218"/>
      <c r="E107" s="218"/>
      <c r="F107" s="237" t="s">
        <v>1698</v>
      </c>
      <c r="G107" s="218"/>
      <c r="H107" s="218" t="s">
        <v>1737</v>
      </c>
      <c r="I107" s="218" t="s">
        <v>1708</v>
      </c>
      <c r="J107" s="218"/>
      <c r="K107" s="229"/>
    </row>
    <row r="108" spans="2:11" ht="15" customHeight="1">
      <c r="B108" s="238"/>
      <c r="C108" s="218" t="s">
        <v>1717</v>
      </c>
      <c r="D108" s="218"/>
      <c r="E108" s="218"/>
      <c r="F108" s="237" t="s">
        <v>1704</v>
      </c>
      <c r="G108" s="218"/>
      <c r="H108" s="218" t="s">
        <v>1737</v>
      </c>
      <c r="I108" s="218" t="s">
        <v>1700</v>
      </c>
      <c r="J108" s="218">
        <v>50</v>
      </c>
      <c r="K108" s="229"/>
    </row>
    <row r="109" spans="2:11" ht="15" customHeight="1">
      <c r="B109" s="238"/>
      <c r="C109" s="218" t="s">
        <v>1725</v>
      </c>
      <c r="D109" s="218"/>
      <c r="E109" s="218"/>
      <c r="F109" s="237" t="s">
        <v>1704</v>
      </c>
      <c r="G109" s="218"/>
      <c r="H109" s="218" t="s">
        <v>1737</v>
      </c>
      <c r="I109" s="218" t="s">
        <v>1700</v>
      </c>
      <c r="J109" s="218">
        <v>50</v>
      </c>
      <c r="K109" s="229"/>
    </row>
    <row r="110" spans="2:11" ht="15" customHeight="1">
      <c r="B110" s="238"/>
      <c r="C110" s="218" t="s">
        <v>1723</v>
      </c>
      <c r="D110" s="218"/>
      <c r="E110" s="218"/>
      <c r="F110" s="237" t="s">
        <v>1704</v>
      </c>
      <c r="G110" s="218"/>
      <c r="H110" s="218" t="s">
        <v>1737</v>
      </c>
      <c r="I110" s="218" t="s">
        <v>1700</v>
      </c>
      <c r="J110" s="218">
        <v>50</v>
      </c>
      <c r="K110" s="229"/>
    </row>
    <row r="111" spans="2:11" ht="15" customHeight="1">
      <c r="B111" s="238"/>
      <c r="C111" s="218" t="s">
        <v>53</v>
      </c>
      <c r="D111" s="218"/>
      <c r="E111" s="218"/>
      <c r="F111" s="237" t="s">
        <v>1698</v>
      </c>
      <c r="G111" s="218"/>
      <c r="H111" s="218" t="s">
        <v>1738</v>
      </c>
      <c r="I111" s="218" t="s">
        <v>1700</v>
      </c>
      <c r="J111" s="218">
        <v>20</v>
      </c>
      <c r="K111" s="229"/>
    </row>
    <row r="112" spans="2:11" ht="15" customHeight="1">
      <c r="B112" s="238"/>
      <c r="C112" s="218" t="s">
        <v>1739</v>
      </c>
      <c r="D112" s="218"/>
      <c r="E112" s="218"/>
      <c r="F112" s="237" t="s">
        <v>1698</v>
      </c>
      <c r="G112" s="218"/>
      <c r="H112" s="218" t="s">
        <v>1740</v>
      </c>
      <c r="I112" s="218" t="s">
        <v>1700</v>
      </c>
      <c r="J112" s="218">
        <v>120</v>
      </c>
      <c r="K112" s="229"/>
    </row>
    <row r="113" spans="2:11" ht="15" customHeight="1">
      <c r="B113" s="238"/>
      <c r="C113" s="218" t="s">
        <v>38</v>
      </c>
      <c r="D113" s="218"/>
      <c r="E113" s="218"/>
      <c r="F113" s="237" t="s">
        <v>1698</v>
      </c>
      <c r="G113" s="218"/>
      <c r="H113" s="218" t="s">
        <v>1741</v>
      </c>
      <c r="I113" s="218" t="s">
        <v>1732</v>
      </c>
      <c r="J113" s="218"/>
      <c r="K113" s="229"/>
    </row>
    <row r="114" spans="2:11" ht="15" customHeight="1">
      <c r="B114" s="238"/>
      <c r="C114" s="218" t="s">
        <v>48</v>
      </c>
      <c r="D114" s="218"/>
      <c r="E114" s="218"/>
      <c r="F114" s="237" t="s">
        <v>1698</v>
      </c>
      <c r="G114" s="218"/>
      <c r="H114" s="218" t="s">
        <v>1742</v>
      </c>
      <c r="I114" s="218" t="s">
        <v>1732</v>
      </c>
      <c r="J114" s="218"/>
      <c r="K114" s="229"/>
    </row>
    <row r="115" spans="2:11" ht="15" customHeight="1">
      <c r="B115" s="238"/>
      <c r="C115" s="218" t="s">
        <v>57</v>
      </c>
      <c r="D115" s="218"/>
      <c r="E115" s="218"/>
      <c r="F115" s="237" t="s">
        <v>1698</v>
      </c>
      <c r="G115" s="218"/>
      <c r="H115" s="218" t="s">
        <v>1743</v>
      </c>
      <c r="I115" s="218" t="s">
        <v>1744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26" t="s">
        <v>1745</v>
      </c>
      <c r="D120" s="326"/>
      <c r="E120" s="326"/>
      <c r="F120" s="326"/>
      <c r="G120" s="326"/>
      <c r="H120" s="326"/>
      <c r="I120" s="326"/>
      <c r="J120" s="326"/>
      <c r="K120" s="254"/>
    </row>
    <row r="121" spans="2:11" ht="17.25" customHeight="1">
      <c r="B121" s="255"/>
      <c r="C121" s="230" t="s">
        <v>1692</v>
      </c>
      <c r="D121" s="230"/>
      <c r="E121" s="230"/>
      <c r="F121" s="230" t="s">
        <v>1693</v>
      </c>
      <c r="G121" s="231"/>
      <c r="H121" s="230" t="s">
        <v>131</v>
      </c>
      <c r="I121" s="230" t="s">
        <v>57</v>
      </c>
      <c r="J121" s="230" t="s">
        <v>1694</v>
      </c>
      <c r="K121" s="256"/>
    </row>
    <row r="122" spans="2:11" ht="17.25" customHeight="1">
      <c r="B122" s="255"/>
      <c r="C122" s="232" t="s">
        <v>1695</v>
      </c>
      <c r="D122" s="232"/>
      <c r="E122" s="232"/>
      <c r="F122" s="233" t="s">
        <v>1696</v>
      </c>
      <c r="G122" s="234"/>
      <c r="H122" s="232"/>
      <c r="I122" s="232"/>
      <c r="J122" s="232" t="s">
        <v>1697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1701</v>
      </c>
      <c r="D124" s="235"/>
      <c r="E124" s="235"/>
      <c r="F124" s="237" t="s">
        <v>1698</v>
      </c>
      <c r="G124" s="218"/>
      <c r="H124" s="218" t="s">
        <v>1737</v>
      </c>
      <c r="I124" s="218" t="s">
        <v>1700</v>
      </c>
      <c r="J124" s="218">
        <v>120</v>
      </c>
      <c r="K124" s="259"/>
    </row>
    <row r="125" spans="2:11" ht="15" customHeight="1">
      <c r="B125" s="257"/>
      <c r="C125" s="218" t="s">
        <v>1746</v>
      </c>
      <c r="D125" s="218"/>
      <c r="E125" s="218"/>
      <c r="F125" s="237" t="s">
        <v>1698</v>
      </c>
      <c r="G125" s="218"/>
      <c r="H125" s="218" t="s">
        <v>1747</v>
      </c>
      <c r="I125" s="218" t="s">
        <v>1700</v>
      </c>
      <c r="J125" s="218" t="s">
        <v>1748</v>
      </c>
      <c r="K125" s="259"/>
    </row>
    <row r="126" spans="2:11" ht="15" customHeight="1">
      <c r="B126" s="257"/>
      <c r="C126" s="218" t="s">
        <v>1647</v>
      </c>
      <c r="D126" s="218"/>
      <c r="E126" s="218"/>
      <c r="F126" s="237" t="s">
        <v>1698</v>
      </c>
      <c r="G126" s="218"/>
      <c r="H126" s="218" t="s">
        <v>1749</v>
      </c>
      <c r="I126" s="218" t="s">
        <v>1700</v>
      </c>
      <c r="J126" s="218" t="s">
        <v>1748</v>
      </c>
      <c r="K126" s="259"/>
    </row>
    <row r="127" spans="2:11" ht="15" customHeight="1">
      <c r="B127" s="257"/>
      <c r="C127" s="218" t="s">
        <v>1709</v>
      </c>
      <c r="D127" s="218"/>
      <c r="E127" s="218"/>
      <c r="F127" s="237" t="s">
        <v>1704</v>
      </c>
      <c r="G127" s="218"/>
      <c r="H127" s="218" t="s">
        <v>1710</v>
      </c>
      <c r="I127" s="218" t="s">
        <v>1700</v>
      </c>
      <c r="J127" s="218">
        <v>15</v>
      </c>
      <c r="K127" s="259"/>
    </row>
    <row r="128" spans="2:11" ht="15" customHeight="1">
      <c r="B128" s="257"/>
      <c r="C128" s="239" t="s">
        <v>1711</v>
      </c>
      <c r="D128" s="239"/>
      <c r="E128" s="239"/>
      <c r="F128" s="240" t="s">
        <v>1704</v>
      </c>
      <c r="G128" s="239"/>
      <c r="H128" s="239" t="s">
        <v>1712</v>
      </c>
      <c r="I128" s="239" t="s">
        <v>1700</v>
      </c>
      <c r="J128" s="239">
        <v>15</v>
      </c>
      <c r="K128" s="259"/>
    </row>
    <row r="129" spans="2:11" ht="15" customHeight="1">
      <c r="B129" s="257"/>
      <c r="C129" s="239" t="s">
        <v>1713</v>
      </c>
      <c r="D129" s="239"/>
      <c r="E129" s="239"/>
      <c r="F129" s="240" t="s">
        <v>1704</v>
      </c>
      <c r="G129" s="239"/>
      <c r="H129" s="239" t="s">
        <v>1714</v>
      </c>
      <c r="I129" s="239" t="s">
        <v>1700</v>
      </c>
      <c r="J129" s="239">
        <v>20</v>
      </c>
      <c r="K129" s="259"/>
    </row>
    <row r="130" spans="2:11" ht="15" customHeight="1">
      <c r="B130" s="257"/>
      <c r="C130" s="239" t="s">
        <v>1715</v>
      </c>
      <c r="D130" s="239"/>
      <c r="E130" s="239"/>
      <c r="F130" s="240" t="s">
        <v>1704</v>
      </c>
      <c r="G130" s="239"/>
      <c r="H130" s="239" t="s">
        <v>1716</v>
      </c>
      <c r="I130" s="239" t="s">
        <v>1700</v>
      </c>
      <c r="J130" s="239">
        <v>20</v>
      </c>
      <c r="K130" s="259"/>
    </row>
    <row r="131" spans="2:11" ht="15" customHeight="1">
      <c r="B131" s="257"/>
      <c r="C131" s="218" t="s">
        <v>1703</v>
      </c>
      <c r="D131" s="218"/>
      <c r="E131" s="218"/>
      <c r="F131" s="237" t="s">
        <v>1704</v>
      </c>
      <c r="G131" s="218"/>
      <c r="H131" s="218" t="s">
        <v>1737</v>
      </c>
      <c r="I131" s="218" t="s">
        <v>1700</v>
      </c>
      <c r="J131" s="218">
        <v>50</v>
      </c>
      <c r="K131" s="259"/>
    </row>
    <row r="132" spans="2:11" ht="15" customHeight="1">
      <c r="B132" s="257"/>
      <c r="C132" s="218" t="s">
        <v>1717</v>
      </c>
      <c r="D132" s="218"/>
      <c r="E132" s="218"/>
      <c r="F132" s="237" t="s">
        <v>1704</v>
      </c>
      <c r="G132" s="218"/>
      <c r="H132" s="218" t="s">
        <v>1737</v>
      </c>
      <c r="I132" s="218" t="s">
        <v>1700</v>
      </c>
      <c r="J132" s="218">
        <v>50</v>
      </c>
      <c r="K132" s="259"/>
    </row>
    <row r="133" spans="2:11" ht="15" customHeight="1">
      <c r="B133" s="257"/>
      <c r="C133" s="218" t="s">
        <v>1723</v>
      </c>
      <c r="D133" s="218"/>
      <c r="E133" s="218"/>
      <c r="F133" s="237" t="s">
        <v>1704</v>
      </c>
      <c r="G133" s="218"/>
      <c r="H133" s="218" t="s">
        <v>1737</v>
      </c>
      <c r="I133" s="218" t="s">
        <v>1700</v>
      </c>
      <c r="J133" s="218">
        <v>50</v>
      </c>
      <c r="K133" s="259"/>
    </row>
    <row r="134" spans="2:11" ht="15" customHeight="1">
      <c r="B134" s="257"/>
      <c r="C134" s="218" t="s">
        <v>1725</v>
      </c>
      <c r="D134" s="218"/>
      <c r="E134" s="218"/>
      <c r="F134" s="237" t="s">
        <v>1704</v>
      </c>
      <c r="G134" s="218"/>
      <c r="H134" s="218" t="s">
        <v>1737</v>
      </c>
      <c r="I134" s="218" t="s">
        <v>1700</v>
      </c>
      <c r="J134" s="218">
        <v>50</v>
      </c>
      <c r="K134" s="259"/>
    </row>
    <row r="135" spans="2:11" ht="15" customHeight="1">
      <c r="B135" s="257"/>
      <c r="C135" s="218" t="s">
        <v>136</v>
      </c>
      <c r="D135" s="218"/>
      <c r="E135" s="218"/>
      <c r="F135" s="237" t="s">
        <v>1704</v>
      </c>
      <c r="G135" s="218"/>
      <c r="H135" s="218" t="s">
        <v>1750</v>
      </c>
      <c r="I135" s="218" t="s">
        <v>1700</v>
      </c>
      <c r="J135" s="218">
        <v>255</v>
      </c>
      <c r="K135" s="259"/>
    </row>
    <row r="136" spans="2:11" ht="15" customHeight="1">
      <c r="B136" s="257"/>
      <c r="C136" s="218" t="s">
        <v>1727</v>
      </c>
      <c r="D136" s="218"/>
      <c r="E136" s="218"/>
      <c r="F136" s="237" t="s">
        <v>1698</v>
      </c>
      <c r="G136" s="218"/>
      <c r="H136" s="218" t="s">
        <v>1751</v>
      </c>
      <c r="I136" s="218" t="s">
        <v>1729</v>
      </c>
      <c r="J136" s="218"/>
      <c r="K136" s="259"/>
    </row>
    <row r="137" spans="2:11" ht="15" customHeight="1">
      <c r="B137" s="257"/>
      <c r="C137" s="218" t="s">
        <v>1730</v>
      </c>
      <c r="D137" s="218"/>
      <c r="E137" s="218"/>
      <c r="F137" s="237" t="s">
        <v>1698</v>
      </c>
      <c r="G137" s="218"/>
      <c r="H137" s="218" t="s">
        <v>1752</v>
      </c>
      <c r="I137" s="218" t="s">
        <v>1732</v>
      </c>
      <c r="J137" s="218"/>
      <c r="K137" s="259"/>
    </row>
    <row r="138" spans="2:11" ht="15" customHeight="1">
      <c r="B138" s="257"/>
      <c r="C138" s="218" t="s">
        <v>1733</v>
      </c>
      <c r="D138" s="218"/>
      <c r="E138" s="218"/>
      <c r="F138" s="237" t="s">
        <v>1698</v>
      </c>
      <c r="G138" s="218"/>
      <c r="H138" s="218" t="s">
        <v>1733</v>
      </c>
      <c r="I138" s="218" t="s">
        <v>1732</v>
      </c>
      <c r="J138" s="218"/>
      <c r="K138" s="259"/>
    </row>
    <row r="139" spans="2:11" ht="15" customHeight="1">
      <c r="B139" s="257"/>
      <c r="C139" s="218" t="s">
        <v>38</v>
      </c>
      <c r="D139" s="218"/>
      <c r="E139" s="218"/>
      <c r="F139" s="237" t="s">
        <v>1698</v>
      </c>
      <c r="G139" s="218"/>
      <c r="H139" s="218" t="s">
        <v>1753</v>
      </c>
      <c r="I139" s="218" t="s">
        <v>1732</v>
      </c>
      <c r="J139" s="218"/>
      <c r="K139" s="259"/>
    </row>
    <row r="140" spans="2:11" ht="15" customHeight="1">
      <c r="B140" s="257"/>
      <c r="C140" s="218" t="s">
        <v>1754</v>
      </c>
      <c r="D140" s="218"/>
      <c r="E140" s="218"/>
      <c r="F140" s="237" t="s">
        <v>1698</v>
      </c>
      <c r="G140" s="218"/>
      <c r="H140" s="218" t="s">
        <v>1755</v>
      </c>
      <c r="I140" s="218" t="s">
        <v>1732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1" t="s">
        <v>1756</v>
      </c>
      <c r="D145" s="331"/>
      <c r="E145" s="331"/>
      <c r="F145" s="331"/>
      <c r="G145" s="331"/>
      <c r="H145" s="331"/>
      <c r="I145" s="331"/>
      <c r="J145" s="331"/>
      <c r="K145" s="229"/>
    </row>
    <row r="146" spans="2:11" ht="17.25" customHeight="1">
      <c r="B146" s="228"/>
      <c r="C146" s="230" t="s">
        <v>1692</v>
      </c>
      <c r="D146" s="230"/>
      <c r="E146" s="230"/>
      <c r="F146" s="230" t="s">
        <v>1693</v>
      </c>
      <c r="G146" s="231"/>
      <c r="H146" s="230" t="s">
        <v>131</v>
      </c>
      <c r="I146" s="230" t="s">
        <v>57</v>
      </c>
      <c r="J146" s="230" t="s">
        <v>1694</v>
      </c>
      <c r="K146" s="229"/>
    </row>
    <row r="147" spans="2:11" ht="17.25" customHeight="1">
      <c r="B147" s="228"/>
      <c r="C147" s="232" t="s">
        <v>1695</v>
      </c>
      <c r="D147" s="232"/>
      <c r="E147" s="232"/>
      <c r="F147" s="233" t="s">
        <v>1696</v>
      </c>
      <c r="G147" s="234"/>
      <c r="H147" s="232"/>
      <c r="I147" s="232"/>
      <c r="J147" s="232" t="s">
        <v>1697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1701</v>
      </c>
      <c r="D149" s="218"/>
      <c r="E149" s="218"/>
      <c r="F149" s="264" t="s">
        <v>1698</v>
      </c>
      <c r="G149" s="218"/>
      <c r="H149" s="263" t="s">
        <v>1737</v>
      </c>
      <c r="I149" s="263" t="s">
        <v>1700</v>
      </c>
      <c r="J149" s="263">
        <v>120</v>
      </c>
      <c r="K149" s="259"/>
    </row>
    <row r="150" spans="2:11" ht="15" customHeight="1">
      <c r="B150" s="238"/>
      <c r="C150" s="263" t="s">
        <v>1746</v>
      </c>
      <c r="D150" s="218"/>
      <c r="E150" s="218"/>
      <c r="F150" s="264" t="s">
        <v>1698</v>
      </c>
      <c r="G150" s="218"/>
      <c r="H150" s="263" t="s">
        <v>1757</v>
      </c>
      <c r="I150" s="263" t="s">
        <v>1700</v>
      </c>
      <c r="J150" s="263" t="s">
        <v>1748</v>
      </c>
      <c r="K150" s="259"/>
    </row>
    <row r="151" spans="2:11" ht="15" customHeight="1">
      <c r="B151" s="238"/>
      <c r="C151" s="263" t="s">
        <v>1647</v>
      </c>
      <c r="D151" s="218"/>
      <c r="E151" s="218"/>
      <c r="F151" s="264" t="s">
        <v>1698</v>
      </c>
      <c r="G151" s="218"/>
      <c r="H151" s="263" t="s">
        <v>1758</v>
      </c>
      <c r="I151" s="263" t="s">
        <v>1700</v>
      </c>
      <c r="J151" s="263" t="s">
        <v>1748</v>
      </c>
      <c r="K151" s="259"/>
    </row>
    <row r="152" spans="2:11" ht="15" customHeight="1">
      <c r="B152" s="238"/>
      <c r="C152" s="263" t="s">
        <v>1703</v>
      </c>
      <c r="D152" s="218"/>
      <c r="E152" s="218"/>
      <c r="F152" s="264" t="s">
        <v>1704</v>
      </c>
      <c r="G152" s="218"/>
      <c r="H152" s="263" t="s">
        <v>1737</v>
      </c>
      <c r="I152" s="263" t="s">
        <v>1700</v>
      </c>
      <c r="J152" s="263">
        <v>50</v>
      </c>
      <c r="K152" s="259"/>
    </row>
    <row r="153" spans="2:11" ht="15" customHeight="1">
      <c r="B153" s="238"/>
      <c r="C153" s="263" t="s">
        <v>1706</v>
      </c>
      <c r="D153" s="218"/>
      <c r="E153" s="218"/>
      <c r="F153" s="264" t="s">
        <v>1698</v>
      </c>
      <c r="G153" s="218"/>
      <c r="H153" s="263" t="s">
        <v>1737</v>
      </c>
      <c r="I153" s="263" t="s">
        <v>1708</v>
      </c>
      <c r="J153" s="263"/>
      <c r="K153" s="259"/>
    </row>
    <row r="154" spans="2:11" ht="15" customHeight="1">
      <c r="B154" s="238"/>
      <c r="C154" s="263" t="s">
        <v>1717</v>
      </c>
      <c r="D154" s="218"/>
      <c r="E154" s="218"/>
      <c r="F154" s="264" t="s">
        <v>1704</v>
      </c>
      <c r="G154" s="218"/>
      <c r="H154" s="263" t="s">
        <v>1737</v>
      </c>
      <c r="I154" s="263" t="s">
        <v>1700</v>
      </c>
      <c r="J154" s="263">
        <v>50</v>
      </c>
      <c r="K154" s="259"/>
    </row>
    <row r="155" spans="2:11" ht="15" customHeight="1">
      <c r="B155" s="238"/>
      <c r="C155" s="263" t="s">
        <v>1725</v>
      </c>
      <c r="D155" s="218"/>
      <c r="E155" s="218"/>
      <c r="F155" s="264" t="s">
        <v>1704</v>
      </c>
      <c r="G155" s="218"/>
      <c r="H155" s="263" t="s">
        <v>1737</v>
      </c>
      <c r="I155" s="263" t="s">
        <v>1700</v>
      </c>
      <c r="J155" s="263">
        <v>50</v>
      </c>
      <c r="K155" s="259"/>
    </row>
    <row r="156" spans="2:11" ht="15" customHeight="1">
      <c r="B156" s="238"/>
      <c r="C156" s="263" t="s">
        <v>1723</v>
      </c>
      <c r="D156" s="218"/>
      <c r="E156" s="218"/>
      <c r="F156" s="264" t="s">
        <v>1704</v>
      </c>
      <c r="G156" s="218"/>
      <c r="H156" s="263" t="s">
        <v>1737</v>
      </c>
      <c r="I156" s="263" t="s">
        <v>1700</v>
      </c>
      <c r="J156" s="263">
        <v>50</v>
      </c>
      <c r="K156" s="259"/>
    </row>
    <row r="157" spans="2:11" ht="15" customHeight="1">
      <c r="B157" s="238"/>
      <c r="C157" s="263" t="s">
        <v>92</v>
      </c>
      <c r="D157" s="218"/>
      <c r="E157" s="218"/>
      <c r="F157" s="264" t="s">
        <v>1698</v>
      </c>
      <c r="G157" s="218"/>
      <c r="H157" s="263" t="s">
        <v>1759</v>
      </c>
      <c r="I157" s="263" t="s">
        <v>1700</v>
      </c>
      <c r="J157" s="263" t="s">
        <v>1760</v>
      </c>
      <c r="K157" s="259"/>
    </row>
    <row r="158" spans="2:11" ht="15" customHeight="1">
      <c r="B158" s="238"/>
      <c r="C158" s="263" t="s">
        <v>1761</v>
      </c>
      <c r="D158" s="218"/>
      <c r="E158" s="218"/>
      <c r="F158" s="264" t="s">
        <v>1698</v>
      </c>
      <c r="G158" s="218"/>
      <c r="H158" s="263" t="s">
        <v>1762</v>
      </c>
      <c r="I158" s="263" t="s">
        <v>1732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26" t="s">
        <v>1763</v>
      </c>
      <c r="D163" s="326"/>
      <c r="E163" s="326"/>
      <c r="F163" s="326"/>
      <c r="G163" s="326"/>
      <c r="H163" s="326"/>
      <c r="I163" s="326"/>
      <c r="J163" s="326"/>
      <c r="K163" s="210"/>
    </row>
    <row r="164" spans="2:11" ht="17.25" customHeight="1">
      <c r="B164" s="209"/>
      <c r="C164" s="230" t="s">
        <v>1692</v>
      </c>
      <c r="D164" s="230"/>
      <c r="E164" s="230"/>
      <c r="F164" s="230" t="s">
        <v>1693</v>
      </c>
      <c r="G164" s="267"/>
      <c r="H164" s="268" t="s">
        <v>131</v>
      </c>
      <c r="I164" s="268" t="s">
        <v>57</v>
      </c>
      <c r="J164" s="230" t="s">
        <v>1694</v>
      </c>
      <c r="K164" s="210"/>
    </row>
    <row r="165" spans="2:11" ht="17.25" customHeight="1">
      <c r="B165" s="211"/>
      <c r="C165" s="232" t="s">
        <v>1695</v>
      </c>
      <c r="D165" s="232"/>
      <c r="E165" s="232"/>
      <c r="F165" s="233" t="s">
        <v>1696</v>
      </c>
      <c r="G165" s="269"/>
      <c r="H165" s="270"/>
      <c r="I165" s="270"/>
      <c r="J165" s="232" t="s">
        <v>1697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1701</v>
      </c>
      <c r="D167" s="218"/>
      <c r="E167" s="218"/>
      <c r="F167" s="237" t="s">
        <v>1698</v>
      </c>
      <c r="G167" s="218"/>
      <c r="H167" s="218" t="s">
        <v>1737</v>
      </c>
      <c r="I167" s="218" t="s">
        <v>1700</v>
      </c>
      <c r="J167" s="218">
        <v>120</v>
      </c>
      <c r="K167" s="259"/>
    </row>
    <row r="168" spans="2:11" ht="15" customHeight="1">
      <c r="B168" s="238"/>
      <c r="C168" s="218" t="s">
        <v>1746</v>
      </c>
      <c r="D168" s="218"/>
      <c r="E168" s="218"/>
      <c r="F168" s="237" t="s">
        <v>1698</v>
      </c>
      <c r="G168" s="218"/>
      <c r="H168" s="218" t="s">
        <v>1747</v>
      </c>
      <c r="I168" s="218" t="s">
        <v>1700</v>
      </c>
      <c r="J168" s="218" t="s">
        <v>1748</v>
      </c>
      <c r="K168" s="259"/>
    </row>
    <row r="169" spans="2:11" ht="15" customHeight="1">
      <c r="B169" s="238"/>
      <c r="C169" s="218" t="s">
        <v>1647</v>
      </c>
      <c r="D169" s="218"/>
      <c r="E169" s="218"/>
      <c r="F169" s="237" t="s">
        <v>1698</v>
      </c>
      <c r="G169" s="218"/>
      <c r="H169" s="218" t="s">
        <v>1764</v>
      </c>
      <c r="I169" s="218" t="s">
        <v>1700</v>
      </c>
      <c r="J169" s="218" t="s">
        <v>1748</v>
      </c>
      <c r="K169" s="259"/>
    </row>
    <row r="170" spans="2:11" ht="15" customHeight="1">
      <c r="B170" s="238"/>
      <c r="C170" s="218" t="s">
        <v>1703</v>
      </c>
      <c r="D170" s="218"/>
      <c r="E170" s="218"/>
      <c r="F170" s="237" t="s">
        <v>1704</v>
      </c>
      <c r="G170" s="218"/>
      <c r="H170" s="218" t="s">
        <v>1764</v>
      </c>
      <c r="I170" s="218" t="s">
        <v>1700</v>
      </c>
      <c r="J170" s="218">
        <v>50</v>
      </c>
      <c r="K170" s="259"/>
    </row>
    <row r="171" spans="2:11" ht="15" customHeight="1">
      <c r="B171" s="238"/>
      <c r="C171" s="218" t="s">
        <v>1706</v>
      </c>
      <c r="D171" s="218"/>
      <c r="E171" s="218"/>
      <c r="F171" s="237" t="s">
        <v>1698</v>
      </c>
      <c r="G171" s="218"/>
      <c r="H171" s="218" t="s">
        <v>1764</v>
      </c>
      <c r="I171" s="218" t="s">
        <v>1708</v>
      </c>
      <c r="J171" s="218"/>
      <c r="K171" s="259"/>
    </row>
    <row r="172" spans="2:11" ht="15" customHeight="1">
      <c r="B172" s="238"/>
      <c r="C172" s="218" t="s">
        <v>1717</v>
      </c>
      <c r="D172" s="218"/>
      <c r="E172" s="218"/>
      <c r="F172" s="237" t="s">
        <v>1704</v>
      </c>
      <c r="G172" s="218"/>
      <c r="H172" s="218" t="s">
        <v>1764</v>
      </c>
      <c r="I172" s="218" t="s">
        <v>1700</v>
      </c>
      <c r="J172" s="218">
        <v>50</v>
      </c>
      <c r="K172" s="259"/>
    </row>
    <row r="173" spans="2:11" ht="15" customHeight="1">
      <c r="B173" s="238"/>
      <c r="C173" s="218" t="s">
        <v>1725</v>
      </c>
      <c r="D173" s="218"/>
      <c r="E173" s="218"/>
      <c r="F173" s="237" t="s">
        <v>1704</v>
      </c>
      <c r="G173" s="218"/>
      <c r="H173" s="218" t="s">
        <v>1764</v>
      </c>
      <c r="I173" s="218" t="s">
        <v>1700</v>
      </c>
      <c r="J173" s="218">
        <v>50</v>
      </c>
      <c r="K173" s="259"/>
    </row>
    <row r="174" spans="2:11" ht="15" customHeight="1">
      <c r="B174" s="238"/>
      <c r="C174" s="218" t="s">
        <v>1723</v>
      </c>
      <c r="D174" s="218"/>
      <c r="E174" s="218"/>
      <c r="F174" s="237" t="s">
        <v>1704</v>
      </c>
      <c r="G174" s="218"/>
      <c r="H174" s="218" t="s">
        <v>1764</v>
      </c>
      <c r="I174" s="218" t="s">
        <v>1700</v>
      </c>
      <c r="J174" s="218">
        <v>50</v>
      </c>
      <c r="K174" s="259"/>
    </row>
    <row r="175" spans="2:11" ht="15" customHeight="1">
      <c r="B175" s="238"/>
      <c r="C175" s="218" t="s">
        <v>130</v>
      </c>
      <c r="D175" s="218"/>
      <c r="E175" s="218"/>
      <c r="F175" s="237" t="s">
        <v>1698</v>
      </c>
      <c r="G175" s="218"/>
      <c r="H175" s="218" t="s">
        <v>1765</v>
      </c>
      <c r="I175" s="218" t="s">
        <v>1766</v>
      </c>
      <c r="J175" s="218"/>
      <c r="K175" s="259"/>
    </row>
    <row r="176" spans="2:11" ht="15" customHeight="1">
      <c r="B176" s="238"/>
      <c r="C176" s="218" t="s">
        <v>57</v>
      </c>
      <c r="D176" s="218"/>
      <c r="E176" s="218"/>
      <c r="F176" s="237" t="s">
        <v>1698</v>
      </c>
      <c r="G176" s="218"/>
      <c r="H176" s="218" t="s">
        <v>1767</v>
      </c>
      <c r="I176" s="218" t="s">
        <v>1768</v>
      </c>
      <c r="J176" s="218">
        <v>1</v>
      </c>
      <c r="K176" s="259"/>
    </row>
    <row r="177" spans="2:11" ht="15" customHeight="1">
      <c r="B177" s="238"/>
      <c r="C177" s="218" t="s">
        <v>53</v>
      </c>
      <c r="D177" s="218"/>
      <c r="E177" s="218"/>
      <c r="F177" s="237" t="s">
        <v>1698</v>
      </c>
      <c r="G177" s="218"/>
      <c r="H177" s="218" t="s">
        <v>1769</v>
      </c>
      <c r="I177" s="218" t="s">
        <v>1700</v>
      </c>
      <c r="J177" s="218">
        <v>20</v>
      </c>
      <c r="K177" s="259"/>
    </row>
    <row r="178" spans="2:11" ht="15" customHeight="1">
      <c r="B178" s="238"/>
      <c r="C178" s="218" t="s">
        <v>131</v>
      </c>
      <c r="D178" s="218"/>
      <c r="E178" s="218"/>
      <c r="F178" s="237" t="s">
        <v>1698</v>
      </c>
      <c r="G178" s="218"/>
      <c r="H178" s="218" t="s">
        <v>1770</v>
      </c>
      <c r="I178" s="218" t="s">
        <v>1700</v>
      </c>
      <c r="J178" s="218">
        <v>255</v>
      </c>
      <c r="K178" s="259"/>
    </row>
    <row r="179" spans="2:11" ht="15" customHeight="1">
      <c r="B179" s="238"/>
      <c r="C179" s="218" t="s">
        <v>132</v>
      </c>
      <c r="D179" s="218"/>
      <c r="E179" s="218"/>
      <c r="F179" s="237" t="s">
        <v>1698</v>
      </c>
      <c r="G179" s="218"/>
      <c r="H179" s="218" t="s">
        <v>1663</v>
      </c>
      <c r="I179" s="218" t="s">
        <v>1700</v>
      </c>
      <c r="J179" s="218">
        <v>10</v>
      </c>
      <c r="K179" s="259"/>
    </row>
    <row r="180" spans="2:11" ht="15" customHeight="1">
      <c r="B180" s="238"/>
      <c r="C180" s="218" t="s">
        <v>133</v>
      </c>
      <c r="D180" s="218"/>
      <c r="E180" s="218"/>
      <c r="F180" s="237" t="s">
        <v>1698</v>
      </c>
      <c r="G180" s="218"/>
      <c r="H180" s="218" t="s">
        <v>1771</v>
      </c>
      <c r="I180" s="218" t="s">
        <v>1732</v>
      </c>
      <c r="J180" s="218"/>
      <c r="K180" s="259"/>
    </row>
    <row r="181" spans="2:11" ht="15" customHeight="1">
      <c r="B181" s="238"/>
      <c r="C181" s="218" t="s">
        <v>1772</v>
      </c>
      <c r="D181" s="218"/>
      <c r="E181" s="218"/>
      <c r="F181" s="237" t="s">
        <v>1698</v>
      </c>
      <c r="G181" s="218"/>
      <c r="H181" s="218" t="s">
        <v>1773</v>
      </c>
      <c r="I181" s="218" t="s">
        <v>1732</v>
      </c>
      <c r="J181" s="218"/>
      <c r="K181" s="259"/>
    </row>
    <row r="182" spans="2:11" ht="15" customHeight="1">
      <c r="B182" s="238"/>
      <c r="C182" s="218" t="s">
        <v>1761</v>
      </c>
      <c r="D182" s="218"/>
      <c r="E182" s="218"/>
      <c r="F182" s="237" t="s">
        <v>1698</v>
      </c>
      <c r="G182" s="218"/>
      <c r="H182" s="218" t="s">
        <v>1774</v>
      </c>
      <c r="I182" s="218" t="s">
        <v>1732</v>
      </c>
      <c r="J182" s="218"/>
      <c r="K182" s="259"/>
    </row>
    <row r="183" spans="2:11" ht="15" customHeight="1">
      <c r="B183" s="238"/>
      <c r="C183" s="218" t="s">
        <v>135</v>
      </c>
      <c r="D183" s="218"/>
      <c r="E183" s="218"/>
      <c r="F183" s="237" t="s">
        <v>1704</v>
      </c>
      <c r="G183" s="218"/>
      <c r="H183" s="218" t="s">
        <v>1775</v>
      </c>
      <c r="I183" s="218" t="s">
        <v>1700</v>
      </c>
      <c r="J183" s="218">
        <v>50</v>
      </c>
      <c r="K183" s="259"/>
    </row>
    <row r="184" spans="2:11" ht="15" customHeight="1">
      <c r="B184" s="238"/>
      <c r="C184" s="218" t="s">
        <v>1776</v>
      </c>
      <c r="D184" s="218"/>
      <c r="E184" s="218"/>
      <c r="F184" s="237" t="s">
        <v>1704</v>
      </c>
      <c r="G184" s="218"/>
      <c r="H184" s="218" t="s">
        <v>1777</v>
      </c>
      <c r="I184" s="218" t="s">
        <v>1778</v>
      </c>
      <c r="J184" s="218"/>
      <c r="K184" s="259"/>
    </row>
    <row r="185" spans="2:11" ht="15" customHeight="1">
      <c r="B185" s="238"/>
      <c r="C185" s="218" t="s">
        <v>1779</v>
      </c>
      <c r="D185" s="218"/>
      <c r="E185" s="218"/>
      <c r="F185" s="237" t="s">
        <v>1704</v>
      </c>
      <c r="G185" s="218"/>
      <c r="H185" s="218" t="s">
        <v>1780</v>
      </c>
      <c r="I185" s="218" t="s">
        <v>1778</v>
      </c>
      <c r="J185" s="218"/>
      <c r="K185" s="259"/>
    </row>
    <row r="186" spans="2:11" ht="15" customHeight="1">
      <c r="B186" s="238"/>
      <c r="C186" s="218" t="s">
        <v>1781</v>
      </c>
      <c r="D186" s="218"/>
      <c r="E186" s="218"/>
      <c r="F186" s="237" t="s">
        <v>1704</v>
      </c>
      <c r="G186" s="218"/>
      <c r="H186" s="218" t="s">
        <v>1782</v>
      </c>
      <c r="I186" s="218" t="s">
        <v>1778</v>
      </c>
      <c r="J186" s="218"/>
      <c r="K186" s="259"/>
    </row>
    <row r="187" spans="2:11" ht="15" customHeight="1">
      <c r="B187" s="238"/>
      <c r="C187" s="271" t="s">
        <v>1783</v>
      </c>
      <c r="D187" s="218"/>
      <c r="E187" s="218"/>
      <c r="F187" s="237" t="s">
        <v>1704</v>
      </c>
      <c r="G187" s="218"/>
      <c r="H187" s="218" t="s">
        <v>1784</v>
      </c>
      <c r="I187" s="218" t="s">
        <v>1785</v>
      </c>
      <c r="J187" s="272" t="s">
        <v>1786</v>
      </c>
      <c r="K187" s="259"/>
    </row>
    <row r="188" spans="2:11" ht="15" customHeight="1">
      <c r="B188" s="238"/>
      <c r="C188" s="223" t="s">
        <v>42</v>
      </c>
      <c r="D188" s="218"/>
      <c r="E188" s="218"/>
      <c r="F188" s="237" t="s">
        <v>1698</v>
      </c>
      <c r="G188" s="218"/>
      <c r="H188" s="214" t="s">
        <v>1787</v>
      </c>
      <c r="I188" s="218" t="s">
        <v>1788</v>
      </c>
      <c r="J188" s="218"/>
      <c r="K188" s="259"/>
    </row>
    <row r="189" spans="2:11" ht="15" customHeight="1">
      <c r="B189" s="238"/>
      <c r="C189" s="223" t="s">
        <v>1789</v>
      </c>
      <c r="D189" s="218"/>
      <c r="E189" s="218"/>
      <c r="F189" s="237" t="s">
        <v>1698</v>
      </c>
      <c r="G189" s="218"/>
      <c r="H189" s="218" t="s">
        <v>1790</v>
      </c>
      <c r="I189" s="218" t="s">
        <v>1732</v>
      </c>
      <c r="J189" s="218"/>
      <c r="K189" s="259"/>
    </row>
    <row r="190" spans="2:11" ht="15" customHeight="1">
      <c r="B190" s="238"/>
      <c r="C190" s="223" t="s">
        <v>1791</v>
      </c>
      <c r="D190" s="218"/>
      <c r="E190" s="218"/>
      <c r="F190" s="237" t="s">
        <v>1698</v>
      </c>
      <c r="G190" s="218"/>
      <c r="H190" s="218" t="s">
        <v>1792</v>
      </c>
      <c r="I190" s="218" t="s">
        <v>1732</v>
      </c>
      <c r="J190" s="218"/>
      <c r="K190" s="259"/>
    </row>
    <row r="191" spans="2:11" ht="15" customHeight="1">
      <c r="B191" s="238"/>
      <c r="C191" s="223" t="s">
        <v>1793</v>
      </c>
      <c r="D191" s="218"/>
      <c r="E191" s="218"/>
      <c r="F191" s="237" t="s">
        <v>1704</v>
      </c>
      <c r="G191" s="218"/>
      <c r="H191" s="218" t="s">
        <v>1794</v>
      </c>
      <c r="I191" s="218" t="s">
        <v>1732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0.5">
      <c r="B197" s="209"/>
      <c r="C197" s="326" t="s">
        <v>1795</v>
      </c>
      <c r="D197" s="326"/>
      <c r="E197" s="326"/>
      <c r="F197" s="326"/>
      <c r="G197" s="326"/>
      <c r="H197" s="326"/>
      <c r="I197" s="326"/>
      <c r="J197" s="326"/>
      <c r="K197" s="210"/>
    </row>
    <row r="198" spans="2:11" ht="25.5" customHeight="1">
      <c r="B198" s="209"/>
      <c r="C198" s="274" t="s">
        <v>1796</v>
      </c>
      <c r="D198" s="274"/>
      <c r="E198" s="274"/>
      <c r="F198" s="274" t="s">
        <v>1797</v>
      </c>
      <c r="G198" s="275"/>
      <c r="H198" s="332" t="s">
        <v>1798</v>
      </c>
      <c r="I198" s="332"/>
      <c r="J198" s="332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1788</v>
      </c>
      <c r="D200" s="218"/>
      <c r="E200" s="218"/>
      <c r="F200" s="237" t="s">
        <v>43</v>
      </c>
      <c r="G200" s="218"/>
      <c r="H200" s="328" t="s">
        <v>1799</v>
      </c>
      <c r="I200" s="328"/>
      <c r="J200" s="328"/>
      <c r="K200" s="259"/>
    </row>
    <row r="201" spans="2:11" ht="15" customHeight="1">
      <c r="B201" s="238"/>
      <c r="C201" s="244"/>
      <c r="D201" s="218"/>
      <c r="E201" s="218"/>
      <c r="F201" s="237" t="s">
        <v>44</v>
      </c>
      <c r="G201" s="218"/>
      <c r="H201" s="328" t="s">
        <v>1800</v>
      </c>
      <c r="I201" s="328"/>
      <c r="J201" s="328"/>
      <c r="K201" s="259"/>
    </row>
    <row r="202" spans="2:11" ht="15" customHeight="1">
      <c r="B202" s="238"/>
      <c r="C202" s="244"/>
      <c r="D202" s="218"/>
      <c r="E202" s="218"/>
      <c r="F202" s="237" t="s">
        <v>47</v>
      </c>
      <c r="G202" s="218"/>
      <c r="H202" s="328" t="s">
        <v>1801</v>
      </c>
      <c r="I202" s="328"/>
      <c r="J202" s="328"/>
      <c r="K202" s="259"/>
    </row>
    <row r="203" spans="2:11" ht="15" customHeight="1">
      <c r="B203" s="238"/>
      <c r="C203" s="218"/>
      <c r="D203" s="218"/>
      <c r="E203" s="218"/>
      <c r="F203" s="237" t="s">
        <v>45</v>
      </c>
      <c r="G203" s="218"/>
      <c r="H203" s="328" t="s">
        <v>1802</v>
      </c>
      <c r="I203" s="328"/>
      <c r="J203" s="328"/>
      <c r="K203" s="259"/>
    </row>
    <row r="204" spans="2:11" ht="15" customHeight="1">
      <c r="B204" s="238"/>
      <c r="C204" s="218"/>
      <c r="D204" s="218"/>
      <c r="E204" s="218"/>
      <c r="F204" s="237" t="s">
        <v>46</v>
      </c>
      <c r="G204" s="218"/>
      <c r="H204" s="328" t="s">
        <v>1803</v>
      </c>
      <c r="I204" s="328"/>
      <c r="J204" s="328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1744</v>
      </c>
      <c r="D206" s="218"/>
      <c r="E206" s="218"/>
      <c r="F206" s="237" t="s">
        <v>78</v>
      </c>
      <c r="G206" s="218"/>
      <c r="H206" s="328" t="s">
        <v>1804</v>
      </c>
      <c r="I206" s="328"/>
      <c r="J206" s="328"/>
      <c r="K206" s="259"/>
    </row>
    <row r="207" spans="2:11" ht="15" customHeight="1">
      <c r="B207" s="238"/>
      <c r="C207" s="244"/>
      <c r="D207" s="218"/>
      <c r="E207" s="218"/>
      <c r="F207" s="237" t="s">
        <v>1642</v>
      </c>
      <c r="G207" s="218"/>
      <c r="H207" s="328" t="s">
        <v>1643</v>
      </c>
      <c r="I207" s="328"/>
      <c r="J207" s="328"/>
      <c r="K207" s="259"/>
    </row>
    <row r="208" spans="2:11" ht="15" customHeight="1">
      <c r="B208" s="238"/>
      <c r="C208" s="218"/>
      <c r="D208" s="218"/>
      <c r="E208" s="218"/>
      <c r="F208" s="237" t="s">
        <v>1640</v>
      </c>
      <c r="G208" s="218"/>
      <c r="H208" s="328" t="s">
        <v>1805</v>
      </c>
      <c r="I208" s="328"/>
      <c r="J208" s="328"/>
      <c r="K208" s="259"/>
    </row>
    <row r="209" spans="2:11" ht="15" customHeight="1">
      <c r="B209" s="276"/>
      <c r="C209" s="244"/>
      <c r="D209" s="244"/>
      <c r="E209" s="244"/>
      <c r="F209" s="237" t="s">
        <v>82</v>
      </c>
      <c r="G209" s="223"/>
      <c r="H209" s="327" t="s">
        <v>1644</v>
      </c>
      <c r="I209" s="327"/>
      <c r="J209" s="327"/>
      <c r="K209" s="277"/>
    </row>
    <row r="210" spans="2:11" ht="15" customHeight="1">
      <c r="B210" s="276"/>
      <c r="C210" s="244"/>
      <c r="D210" s="244"/>
      <c r="E210" s="244"/>
      <c r="F210" s="237" t="s">
        <v>1645</v>
      </c>
      <c r="G210" s="223"/>
      <c r="H210" s="327" t="s">
        <v>1806</v>
      </c>
      <c r="I210" s="327"/>
      <c r="J210" s="327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1768</v>
      </c>
      <c r="D212" s="244"/>
      <c r="E212" s="244"/>
      <c r="F212" s="237">
        <v>1</v>
      </c>
      <c r="G212" s="223"/>
      <c r="H212" s="327" t="s">
        <v>1807</v>
      </c>
      <c r="I212" s="327"/>
      <c r="J212" s="327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27" t="s">
        <v>1808</v>
      </c>
      <c r="I213" s="327"/>
      <c r="J213" s="327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27" t="s">
        <v>1809</v>
      </c>
      <c r="I214" s="327"/>
      <c r="J214" s="327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27" t="s">
        <v>1810</v>
      </c>
      <c r="I215" s="327"/>
      <c r="J215" s="327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ZATEPLENÍ OBJEKTU (pr...</vt:lpstr>
      <vt:lpstr>2 - VEDLEJŠÍ ROZPOČTOVÉ N...</vt:lpstr>
      <vt:lpstr>Pokyny pro vyplnění</vt:lpstr>
      <vt:lpstr>'1 - ZATEPLENÍ OBJEKTU (pr...'!Názvy_tisku</vt:lpstr>
      <vt:lpstr>'2 - VEDLEJŠÍ ROZPOČTOVÉ N...'!Názvy_tisku</vt:lpstr>
      <vt:lpstr>'Rekapitulace stavby'!Názvy_tisku</vt:lpstr>
      <vt:lpstr>'1 - ZATEPLENÍ OBJEKTU (pr...'!Oblast_tisku</vt:lpstr>
      <vt:lpstr>'2 -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Blavková</dc:creator>
  <cp:lastModifiedBy>Dvořák Pavel, Ing.</cp:lastModifiedBy>
  <cp:lastPrinted>2018-02-06T14:23:37Z</cp:lastPrinted>
  <dcterms:created xsi:type="dcterms:W3CDTF">2018-02-06T14:19:29Z</dcterms:created>
  <dcterms:modified xsi:type="dcterms:W3CDTF">2018-08-22T17:09:07Z</dcterms:modified>
</cp:coreProperties>
</file>